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4"/>
  </bookViews>
  <sheets>
    <sheet name="bilanca" sheetId="1" r:id="rId1"/>
    <sheet name="prihodi" sheetId="2" r:id="rId2"/>
    <sheet name="rashodi-opći dio" sheetId="3" r:id="rId3"/>
    <sheet name="račun financiranja" sheetId="4" r:id="rId4"/>
    <sheet name="posebni dio" sheetId="5" r:id="rId5"/>
  </sheets>
  <definedNames>
    <definedName name="_xlnm.Print_Titles" localSheetId="4">'posebni dio'!$2:$3</definedName>
    <definedName name="_xlnm.Print_Titles" localSheetId="1">'prihodi'!$3:$3</definedName>
    <definedName name="_xlnm.Print_Titles" localSheetId="3">'račun financiranja'!$2:$2</definedName>
    <definedName name="_xlnm.Print_Titles" localSheetId="2">'rashodi-opći dio'!$2:$3</definedName>
    <definedName name="_xlnm.Print_Area" localSheetId="0">'bilanca'!$A$1:$F$25</definedName>
    <definedName name="_xlnm.Print_Area" localSheetId="4">'posebni dio'!$A$1:$F$322</definedName>
    <definedName name="_xlnm.Print_Area" localSheetId="1">'prihodi'!$A$1:$G$57</definedName>
    <definedName name="_xlnm.Print_Area" localSheetId="3">'račun financiranja'!$A$1:$G$11</definedName>
    <definedName name="_xlnm.Print_Area" localSheetId="2">'rashodi-opći dio'!$A$1:$G$80</definedName>
  </definedNames>
  <calcPr fullCalcOnLoad="1"/>
</workbook>
</file>

<file path=xl/sharedStrings.xml><?xml version="1.0" encoding="utf-8"?>
<sst xmlns="http://schemas.openxmlformats.org/spreadsheetml/2006/main" count="571" uniqueCount="241">
  <si>
    <t>Dodatna ulaganja na građevinskim objektima</t>
  </si>
  <si>
    <t>Uređaji, strojevi i oprema za ostale namjene</t>
  </si>
  <si>
    <t>Materijalni rashodi</t>
  </si>
  <si>
    <t>A. RAČUN PRIHODA I RASHODA</t>
  </si>
  <si>
    <t>3213</t>
  </si>
  <si>
    <t>Stručno usavršavanje zaposlenika</t>
  </si>
  <si>
    <t>Naknade troškova zaposlenima</t>
  </si>
  <si>
    <t>Materijal i dijelovi za tekuće i investicijsko održavanje</t>
  </si>
  <si>
    <t>3225</t>
  </si>
  <si>
    <t>Sitni inventar i auto gume</t>
  </si>
  <si>
    <t>Rashodi za usluge</t>
  </si>
  <si>
    <t xml:space="preserve">Usluge tekućeg i investicijskog održavanja </t>
  </si>
  <si>
    <t>Intelektualne i osobne usluge</t>
  </si>
  <si>
    <t>Financijski rashodi</t>
  </si>
  <si>
    <t>Rashodi za nabavu neproizvedene imovine</t>
  </si>
  <si>
    <t>Rashodi za nabavu proizvedene dugotrajne imovine</t>
  </si>
  <si>
    <t>Građevinski objekti</t>
  </si>
  <si>
    <t>4212</t>
  </si>
  <si>
    <t xml:space="preserve">Poslovni objekti </t>
  </si>
  <si>
    <t>4221</t>
  </si>
  <si>
    <t>Uredska oprema i namještaj</t>
  </si>
  <si>
    <t>4222</t>
  </si>
  <si>
    <t>Komunikacijska oprema</t>
  </si>
  <si>
    <t>Postrojenja i oprema</t>
  </si>
  <si>
    <t>4227</t>
  </si>
  <si>
    <t>Rashodi za dodatna ulaganja na nefinancijskoj imovini</t>
  </si>
  <si>
    <t>4511</t>
  </si>
  <si>
    <t>PRIMICI OD FINANCIJSKE IMOVINE I ZADUŽIVANJA</t>
  </si>
  <si>
    <t>IZDACI ZA FINANCIJSKU IMOVINU I OTPLATE ZAJMOVA</t>
  </si>
  <si>
    <t>PRIHODI OD NEFINANCIJSKE IMOVINE</t>
  </si>
  <si>
    <t>RASHODI ZA NEFINANCIJSKU IMOVINU</t>
  </si>
  <si>
    <t>RAZLIKA - VIŠAK / MANJAK</t>
  </si>
  <si>
    <t>PRIHODI POSLOVANJA</t>
  </si>
  <si>
    <t>Prihodi od imovine</t>
  </si>
  <si>
    <t>Prihodi od financijske imovine</t>
  </si>
  <si>
    <t>Kamate na oročena sredstva i depozite po viđenju</t>
  </si>
  <si>
    <t xml:space="preserve">Prihodi od zateznih kamata </t>
  </si>
  <si>
    <t>Prihodi od dividendi</t>
  </si>
  <si>
    <t>B. RAČUN FINANCIRANJA</t>
  </si>
  <si>
    <t>Ostali prihodi od financijske imovine</t>
  </si>
  <si>
    <t>Prihodi od nefinancijske imovine</t>
  </si>
  <si>
    <t>Prihodi od zakupa i iznajmljivanja imovine</t>
  </si>
  <si>
    <t>Ostali prihodi od nefinancijske imovine</t>
  </si>
  <si>
    <t>Prihodi od administrativnih pristojbi i po posebnim propisima</t>
  </si>
  <si>
    <t>Prihodi po posebnim propisima</t>
  </si>
  <si>
    <t>Ostali nespomenuti prihodi</t>
  </si>
  <si>
    <t>PRIHODI OD PRODAJE NEFINANCIJSKE IMOVINE</t>
  </si>
  <si>
    <t>Prihodi od prodaje građevinskih objekata</t>
  </si>
  <si>
    <t>Stambeni objekti</t>
  </si>
  <si>
    <t>Prihodi od prodaje proizvedene dugotrajne imovine</t>
  </si>
  <si>
    <t>RASHODI POSLOVANJA</t>
  </si>
  <si>
    <t>Rashodi za zaposlene</t>
  </si>
  <si>
    <t>Plaće</t>
  </si>
  <si>
    <t>Plaće za redovan rad</t>
  </si>
  <si>
    <t>Plaće za prekovremeni rad</t>
  </si>
  <si>
    <t>Ostali rashodi za zaposlene</t>
  </si>
  <si>
    <t>Doprinosi na plaće</t>
  </si>
  <si>
    <t>Službena putovanja</t>
  </si>
  <si>
    <t>Naknade za prijevoz, za rad na terenu i odvojeni život</t>
  </si>
  <si>
    <t>Rashodi za materijal i energiju</t>
  </si>
  <si>
    <t>Uredski materijal i ostali materijalni rashodi</t>
  </si>
  <si>
    <t>Energija</t>
  </si>
  <si>
    <t>Usluge telefona, pošte i prijevoza</t>
  </si>
  <si>
    <t>Usluge promidžbe i informiranja</t>
  </si>
  <si>
    <t>Komunalne usluge</t>
  </si>
  <si>
    <t>Zakupnine i najamnine</t>
  </si>
  <si>
    <t>Ostale usluge</t>
  </si>
  <si>
    <t>Ostali nespomenuti rashodi poslovanja</t>
  </si>
  <si>
    <t>Premije i osiguranja</t>
  </si>
  <si>
    <t>Reprezentacija</t>
  </si>
  <si>
    <t>Članarine</t>
  </si>
  <si>
    <t>RASHODI ZA NABAVU NEFINANCIJSKE IMOVINE</t>
  </si>
  <si>
    <t>NETO FINANCIRANJE</t>
  </si>
  <si>
    <t>Ostali financijski rashodi</t>
  </si>
  <si>
    <t>Bankarske usluge i usluge platnog prometa</t>
  </si>
  <si>
    <t>Zatezne kamate</t>
  </si>
  <si>
    <t>VIŠAK / MANJAK + NETO FINANCIRANJE</t>
  </si>
  <si>
    <t>K2001</t>
  </si>
  <si>
    <t>A1005</t>
  </si>
  <si>
    <t>I. OPĆI DIO</t>
  </si>
  <si>
    <t>II. POSEBNI DIO</t>
  </si>
  <si>
    <t>A1006</t>
  </si>
  <si>
    <t>A1007</t>
  </si>
  <si>
    <t>A1008</t>
  </si>
  <si>
    <t>A1009</t>
  </si>
  <si>
    <t>A1010</t>
  </si>
  <si>
    <t>PRIHODI POSLOVANJA I PRIHODI OD PRODAJE NEFINANCIJSKE IMOVINE</t>
  </si>
  <si>
    <t>RASHODI POSLOVANJA I RASHODI ZA NABAVU NEFINANCIJSKE IMOVINE</t>
  </si>
  <si>
    <t>RASHODI  POSLOVANJA</t>
  </si>
  <si>
    <t>Naknade za rad predstavničkih i izvršnih tijela, povjerenstva i sl.</t>
  </si>
  <si>
    <t>Ulaganja u računalne programe</t>
  </si>
  <si>
    <t>Nematerijalna proizvedena imovina</t>
  </si>
  <si>
    <t>-</t>
  </si>
  <si>
    <t>Zdravstvene usluge</t>
  </si>
  <si>
    <t>Financijski  rashodi</t>
  </si>
  <si>
    <t>Rashodi za nabavu neproizvedene dugotrajne imovine</t>
  </si>
  <si>
    <t>Prijevozna sredstva  u cestovnom prometu</t>
  </si>
  <si>
    <t>Prihodi od prodaje prijevoznih sredstava</t>
  </si>
  <si>
    <t>Plaće za za prekovremeni rad</t>
  </si>
  <si>
    <t>A1013</t>
  </si>
  <si>
    <t xml:space="preserve">Doprinosi za obvezno zdravstveno osiguranje </t>
  </si>
  <si>
    <t>Doprinosi za obvezno osiguranje u slučaju nezaposlenosti</t>
  </si>
  <si>
    <t>Plaće (Bruto)</t>
  </si>
  <si>
    <t>Izdaci za otplatu glavnice primljenih kredita i zajmova</t>
  </si>
  <si>
    <t xml:space="preserve">Doprinosi za obvezno osiguranje u slučaju nezaposlenosti </t>
  </si>
  <si>
    <t>Doprinosi</t>
  </si>
  <si>
    <t>Doprinosi za zdravstveno osiguranje</t>
  </si>
  <si>
    <t>Doprinosi za obvezno zdravstveno osiguranje</t>
  </si>
  <si>
    <t>Prihodi od pozitivnih tečajnih razlika</t>
  </si>
  <si>
    <t>Sufinanciranje cijene usluge, participacije i sl.</t>
  </si>
  <si>
    <t>Dopunsko zdravstveno osiguranje</t>
  </si>
  <si>
    <t>Prihodi od prodaje proizvoda i robe te pruženih usluga i prihodi od donacija</t>
  </si>
  <si>
    <t xml:space="preserve">Prihodi od prodaje proizvoda i robe te pruženih usluga </t>
  </si>
  <si>
    <t>Prihodi od prodaje proizvoda i robe</t>
  </si>
  <si>
    <t>Prihodi iz proračuna</t>
  </si>
  <si>
    <t>Prihodi iz proračuna za financiranje redovne djelatnosti prorač. korisnika</t>
  </si>
  <si>
    <t>Doprinos za nezaposlene  ( 5% )</t>
  </si>
  <si>
    <t xml:space="preserve">Doprinos na mirovina - branitelji (3%)  </t>
  </si>
  <si>
    <t xml:space="preserve">Doprinos na mirovine (1%) </t>
  </si>
  <si>
    <t>Prihodi od proračuna- dopunsko</t>
  </si>
  <si>
    <t>Prihodi po čl. 63 Zakona o obv. zdr. osigur.</t>
  </si>
  <si>
    <t>Posebni doprinos na duhanske prerađevine (32%)</t>
  </si>
  <si>
    <t>HRVATSKI ZAVOD ZA ZDRAVSTVENO OSIGURANJE</t>
  </si>
  <si>
    <t>ADMINISTRACIJA I UPRAVLJANJE  OBVEZNIM ZDRAVSTVENIM OSIGURANJEM</t>
  </si>
  <si>
    <t>Računalne usluge</t>
  </si>
  <si>
    <t>Zdravstvene i veterinarske usluge</t>
  </si>
  <si>
    <t>Ostali nespomenuti financijski rashodi</t>
  </si>
  <si>
    <t>Nematerijalna imovina</t>
  </si>
  <si>
    <t>Poslovni objekti</t>
  </si>
  <si>
    <t>Oprema za održavanje i zaštitu</t>
  </si>
  <si>
    <t>Ulaganje u računalne programe</t>
  </si>
  <si>
    <t xml:space="preserve">Naknade građanima i kućanstvima na temelju osiguranja </t>
  </si>
  <si>
    <t>3711</t>
  </si>
  <si>
    <t>Naknade građanima i kućanstvima u novcu</t>
  </si>
  <si>
    <t>Naknade građanima i kućanstvima na temelju osiguranja i druge naknade</t>
  </si>
  <si>
    <t>NAKNADE BRANITELJIMA</t>
  </si>
  <si>
    <t>Ostale naknade građanima i kućanstvima iz proračuna</t>
  </si>
  <si>
    <t>OSTALE ISPLATE OSIGURANICIMA</t>
  </si>
  <si>
    <t>3712</t>
  </si>
  <si>
    <t>PRIPRAVNIČKI STAŽ ZA ZDRAVSTVENE DJELATNIKE</t>
  </si>
  <si>
    <t>SPECIJALIZACIJE</t>
  </si>
  <si>
    <t>Plaće za posebne uvjete rada</t>
  </si>
  <si>
    <t>3214</t>
  </si>
  <si>
    <t>Ostale naknade troškova zaposlenika</t>
  </si>
  <si>
    <t>3227</t>
  </si>
  <si>
    <t>Službena radna i zaštitna odjeća i obuća</t>
  </si>
  <si>
    <t>Naknade troškova osobama izvan radnog odnosa</t>
  </si>
  <si>
    <t>Pristojbe i naknade</t>
  </si>
  <si>
    <t>ZDRAVSTVENA ZAŠTITA NA RADU</t>
  </si>
  <si>
    <t>NAKNADA ŠTETE- PROFESIONALNE BOLESTI</t>
  </si>
  <si>
    <t>Naknada štete pravnim i fizičkim osobama</t>
  </si>
  <si>
    <t>Naknada štete</t>
  </si>
  <si>
    <t>ZDRAVSTVENA ZAŠTITA OBVEZNOG ZDRAVSTVENOG OSIGURANJA</t>
  </si>
  <si>
    <t>Doprinosi za obvezno zdravstveno osiguranje za slučaj ozljede na radu</t>
  </si>
  <si>
    <t>Prihodi od nadležnog proračuna za financiranje rashoda poslovanja</t>
  </si>
  <si>
    <t>Naknade građanima i kućanstvima u naravi -putem ustanova u javnom sektoru</t>
  </si>
  <si>
    <t>Naknade građanima i kućanstvima u naravi - neposredno ili putem ustanova izvan javnog sektora</t>
  </si>
  <si>
    <t>Naknade građanima i kućanstvima u novcu - neposredno ili putem ustanova izvan javnog sektora</t>
  </si>
  <si>
    <t>Pomoći iz inozemstva  i od subjekata unutar općeg proračuna</t>
  </si>
  <si>
    <t>Pomoći proračunu iz drugih proračuna</t>
  </si>
  <si>
    <t>Tekuće pomoći iz državnog proračuna</t>
  </si>
  <si>
    <t>Tekuće pomoći proračunu iz drugih proračuna</t>
  </si>
  <si>
    <t>A1000</t>
  </si>
  <si>
    <t>A1001</t>
  </si>
  <si>
    <t>K2000</t>
  </si>
  <si>
    <t>A1002</t>
  </si>
  <si>
    <t>A1003</t>
  </si>
  <si>
    <t>A1004</t>
  </si>
  <si>
    <t>A1011</t>
  </si>
  <si>
    <t>A1012</t>
  </si>
  <si>
    <t>OBVEZNO ZDRAVSTVENO OSIGURANJE</t>
  </si>
  <si>
    <t>DOBROVOLJNO ZDRAVSTVENO OSIGURANJE</t>
  </si>
  <si>
    <t>ADMINISTRACIJA I UPRAVLJANJE DOBROVOLJNIM ZDRAVSTVENIM OSIGURANJEM</t>
  </si>
  <si>
    <t>ZDRAVSTVSTVENA ZAŠTITA DOBROVOLJNOG ZDRAVSTVENOG OSIGURANJA</t>
  </si>
  <si>
    <t>RASHODI ZA NABAVU NEFINANCIJSKE IMOVINE DOBROVOLJNOG ZDRAVSTVENOG OSIGURANJA</t>
  </si>
  <si>
    <t>Ostale naknade troškova zaposlenih</t>
  </si>
  <si>
    <t>Premije osiguranja</t>
  </si>
  <si>
    <t>LIJEČENJE INO OSIGURANIKA U REPUBLICI HRVATSKOJ</t>
  </si>
  <si>
    <t>Naknade građanima i kućanstvima u novcu i - neposredno ili putem ustanova izvan javnog sektora</t>
  </si>
  <si>
    <t>3714</t>
  </si>
  <si>
    <t>Naknade građanima i kućanstvima u naravi - putem ustanova u javnom sektoru</t>
  </si>
  <si>
    <t>Troškovi sudskih postupaka</t>
  </si>
  <si>
    <t>NAKNADE ZA REDOVNI RODILJNI DOPUST</t>
  </si>
  <si>
    <t xml:space="preserve">NAKNADE PLAĆE ZBOG PRIVREMENE NESPOSOBNOSTI ZA RAD </t>
  </si>
  <si>
    <t>NAKNADE PLAĆA  PRIVREMENE NESPOSOBNOSTI ZA RAD ZBOG PRIZNATE OZLJEDE NA RADU I PROFESIONALNE BOLESTI</t>
  </si>
  <si>
    <t>PROJEKTI EU</t>
  </si>
  <si>
    <t>A1014</t>
  </si>
  <si>
    <t>INCA - PROJEKT EU</t>
  </si>
  <si>
    <t>A1015</t>
  </si>
  <si>
    <t>ASSESS CT - PROJEKT EU</t>
  </si>
  <si>
    <t>A1016</t>
  </si>
  <si>
    <t>JANPA -PROJEKT EU</t>
  </si>
  <si>
    <t>A1017</t>
  </si>
  <si>
    <t>Pomoći od međunarodnih organizacija te institucija i tijela EU</t>
  </si>
  <si>
    <t>Tekuće pomoći od institucija i tijela EU</t>
  </si>
  <si>
    <t>JAseHN-PROJEKT EU</t>
  </si>
  <si>
    <t>A1018</t>
  </si>
  <si>
    <t>E-HZZO-PROJEKT EU</t>
  </si>
  <si>
    <t>Intelektualne usluge</t>
  </si>
  <si>
    <t>Negativne tečajne razlike i razlike zbog primjene valutne klauzule</t>
  </si>
  <si>
    <t>Ostala prava</t>
  </si>
  <si>
    <t>Kazne, upravne mjere i ostali prihodi</t>
  </si>
  <si>
    <t>Kazne i upravne mjere</t>
  </si>
  <si>
    <t>Ostale kazne</t>
  </si>
  <si>
    <t>Ostale nespomenute kazne</t>
  </si>
  <si>
    <t>Ostali nespomenuti prihodi po posebnim propisima</t>
  </si>
  <si>
    <t>Prihodi od pruženih usluga</t>
  </si>
  <si>
    <t>Ostale nespomenute usluge</t>
  </si>
  <si>
    <t>A1020</t>
  </si>
  <si>
    <t>EURO-CAS - PROJEKT EU</t>
  </si>
  <si>
    <t>A1021</t>
  </si>
  <si>
    <t>EQUIPT - PROJEKT EU</t>
  </si>
  <si>
    <t>A1022</t>
  </si>
  <si>
    <t>ENJECT-PROJEKT EU</t>
  </si>
  <si>
    <t>A1019</t>
  </si>
  <si>
    <t>OTPLATA ZAJMA - ROBNI KREDIT</t>
  </si>
  <si>
    <t>Otplata glavnice primljenih zajmova od tuzemnih trgovačkih društava izvan javnog sektora - dugoročni</t>
  </si>
  <si>
    <t>PRIJENOS DEPOZITA IZ PRETHODNE  GODINE</t>
  </si>
  <si>
    <t>PRIJENOS DEPOZITA U SLIJEDEĆE  RAZDOBLJE</t>
  </si>
  <si>
    <t>IZVORNI PLAN 2015</t>
  </si>
  <si>
    <t>IZVRŠENJE 
 2015.</t>
  </si>
  <si>
    <t>INDEKS</t>
  </si>
  <si>
    <t>BROJČANA OZNAKA I NAZIV</t>
  </si>
  <si>
    <t>IZVORNI PLAN
 2015.</t>
  </si>
  <si>
    <t>IZVRŠENJE
 2015.</t>
  </si>
  <si>
    <t>TEKUĆI PLAN 2015</t>
  </si>
  <si>
    <t>TEKUĆI PLAN
 2015.</t>
  </si>
  <si>
    <t>5=4/3*100</t>
  </si>
  <si>
    <t>BROJČANA OZNAKA  I NAZIV</t>
  </si>
  <si>
    <t>1</t>
  </si>
  <si>
    <t>06</t>
  </si>
  <si>
    <t>Otplata glavnice primljenih kredita i zajmova od trgovačkih društava i obrtnika izvan javnog sektora</t>
  </si>
  <si>
    <t>Otplata glavnice primljenih zajmova od trgovačkih društava i obrtnika izvan javnog sektora</t>
  </si>
  <si>
    <t xml:space="preserve"> IZVRŠENJE FINANCIJSKOG PLANA
HRVATSKOG ZAVODA ZA ZDRAVSTVENO OSIGURANJE
ZA 2015. GODINU                                                                                                                                                                                      </t>
  </si>
  <si>
    <t>Otplata glavnice primljenih kredita i zajmova od međunarodnih organizacija, institucija i tijela EU te inozemnih vlada</t>
  </si>
  <si>
    <t>Ostali prihodi za posebne namjene - (AO)</t>
  </si>
  <si>
    <t>Ostali prihodi za posebne namjene - (INO osiguranje)</t>
  </si>
  <si>
    <t>Naknade građanima i kućanstvima u novcu-neposredno ili putem ustanova izvan javnog sektora</t>
  </si>
  <si>
    <t>Naknade građanima i kućanstvima u naravi-neposredno ili putem ustanova izvan javnog sektora</t>
  </si>
  <si>
    <t>Naknade za rad predstavničkih i izvršnih tijela, povjerenstva i slično</t>
  </si>
  <si>
    <t>Naknade građanima i kućanstvima na temelju osiguranja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</si>
</sst>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0;[Red]0"/>
    <numFmt numFmtId="179" formatCode="&quot;Da&quot;;&quot;Da&quot;;&quot;Ne&quot;"/>
    <numFmt numFmtId="180" formatCode="&quot;Uključeno&quot;;&quot;Uključeno&quot;;&quot;Isključeno&quot;"/>
    <numFmt numFmtId="181" formatCode="[$¥€-2]\ #,##0.00_);[Red]\([$€-2]\ #,##0.00\)"/>
  </numFmts>
  <fonts count="78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9.85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9.8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MS Sans Serif"/>
      <family val="2"/>
    </font>
    <font>
      <sz val="14"/>
      <color indexed="8"/>
      <name val="Times New Roman"/>
      <family val="1"/>
    </font>
    <font>
      <sz val="12"/>
      <color indexed="8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9"/>
      <color indexed="8"/>
      <name val="Times New Roman"/>
      <family val="1"/>
    </font>
    <font>
      <sz val="9.5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MS Sans Serif"/>
      <family val="2"/>
    </font>
    <font>
      <sz val="8"/>
      <color indexed="8"/>
      <name val="MS Sans Serif"/>
      <family val="2"/>
    </font>
    <font>
      <b/>
      <sz val="16"/>
      <color indexed="8"/>
      <name val="Times New Roman"/>
      <family val="1"/>
    </font>
    <font>
      <sz val="16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9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0" fillId="20" borderId="1" applyNumberFormat="0" applyFont="0" applyAlignment="0" applyProtection="0"/>
    <xf numFmtId="0" fontId="58" fillId="21" borderId="0" applyNumberFormat="0" applyBorder="0" applyAlignment="0" applyProtection="0"/>
    <xf numFmtId="0" fontId="14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9" fillId="28" borderId="2" applyNumberFormat="0" applyAlignment="0" applyProtection="0"/>
    <xf numFmtId="0" fontId="60" fillId="28" borderId="3" applyNumberFormat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9" fontId="1" fillId="0" borderId="0" applyFont="0" applyFill="0" applyBorder="0" applyAlignment="0" applyProtection="0"/>
    <xf numFmtId="0" fontId="67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68" fillId="31" borderId="8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32" borderId="3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342">
    <xf numFmtId="0" fontId="0" fillId="0" borderId="0" xfId="0" applyNumberForma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 quotePrefix="1">
      <alignment horizontal="left"/>
      <protection/>
    </xf>
    <xf numFmtId="0" fontId="2" fillId="0" borderId="0" xfId="0" applyFont="1" applyBorder="1" applyAlignment="1" quotePrefix="1">
      <alignment horizontal="left" vertical="center"/>
    </xf>
    <xf numFmtId="0" fontId="0" fillId="0" borderId="0" xfId="0" applyNumberForma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 quotePrefix="1">
      <alignment horizontal="left" wrapText="1"/>
      <protection/>
    </xf>
    <xf numFmtId="0" fontId="2" fillId="0" borderId="10" xfId="0" applyFont="1" applyBorder="1" applyAlignment="1" quotePrefix="1">
      <alignment horizontal="left" vertical="center" wrapText="1"/>
    </xf>
    <xf numFmtId="0" fontId="5" fillId="0" borderId="0" xfId="0" applyFont="1" applyBorder="1" applyAlignment="1" quotePrefix="1">
      <alignment horizontal="left" vertical="center"/>
    </xf>
    <xf numFmtId="3" fontId="2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 quotePrefix="1">
      <alignment horizontal="left" vertical="center"/>
    </xf>
    <xf numFmtId="0" fontId="2" fillId="0" borderId="0" xfId="0" applyFont="1" applyBorder="1" applyAlignment="1">
      <alignment horizontal="left" vertical="center"/>
    </xf>
    <xf numFmtId="3" fontId="3" fillId="0" borderId="0" xfId="0" applyNumberFormat="1" applyFont="1" applyFill="1" applyBorder="1" applyAlignment="1" applyProtection="1" quotePrefix="1">
      <alignment horizontal="left"/>
      <protection/>
    </xf>
    <xf numFmtId="0" fontId="9" fillId="0" borderId="0" xfId="0" applyFont="1" applyBorder="1" applyAlignment="1" quotePrefix="1">
      <alignment horizontal="left" vertical="center"/>
    </xf>
    <xf numFmtId="3" fontId="4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 quotePrefix="1">
      <alignment horizontal="left"/>
      <protection/>
    </xf>
    <xf numFmtId="0" fontId="7" fillId="0" borderId="0" xfId="0" applyFont="1" applyBorder="1" applyAlignment="1" quotePrefix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3" fontId="12" fillId="0" borderId="0" xfId="0" applyNumberFormat="1" applyFont="1" applyAlignment="1">
      <alignment horizontal="right" vertical="center"/>
    </xf>
    <xf numFmtId="0" fontId="10" fillId="0" borderId="0" xfId="0" applyNumberFormat="1" applyFont="1" applyFill="1" applyBorder="1" applyAlignment="1" applyProtection="1" quotePrefix="1">
      <alignment horizontal="left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3" fontId="16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/>
      <protection/>
    </xf>
    <xf numFmtId="0" fontId="17" fillId="0" borderId="0" xfId="0" applyFont="1" applyBorder="1" applyAlignment="1">
      <alignment vertical="center"/>
    </xf>
    <xf numFmtId="3" fontId="17" fillId="0" borderId="0" xfId="0" applyNumberFormat="1" applyFont="1" applyFill="1" applyBorder="1" applyAlignment="1" applyProtection="1" quotePrefix="1">
      <alignment horizontal="left"/>
      <protection/>
    </xf>
    <xf numFmtId="0" fontId="18" fillId="0" borderId="0" xfId="0" applyNumberFormat="1" applyFont="1" applyFill="1" applyBorder="1" applyAlignment="1" applyProtection="1" quotePrefix="1">
      <alignment horizontal="left"/>
      <protection/>
    </xf>
    <xf numFmtId="3" fontId="18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 quotePrefix="1">
      <alignment horizontal="left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6" fillId="0" borderId="0" xfId="0" applyFont="1" applyBorder="1" applyAlignment="1" quotePrefix="1">
      <alignment horizontal="left"/>
    </xf>
    <xf numFmtId="0" fontId="12" fillId="0" borderId="0" xfId="0" applyNumberFormat="1" applyFont="1" applyFill="1" applyBorder="1" applyAlignment="1" applyProtection="1">
      <alignment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7" fillId="0" borderId="1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 quotePrefix="1">
      <alignment horizontal="left" wrapText="1"/>
      <protection/>
    </xf>
    <xf numFmtId="0" fontId="20" fillId="0" borderId="0" xfId="0" applyNumberFormat="1" applyFont="1" applyFill="1" applyBorder="1" applyAlignment="1" applyProtection="1">
      <alignment wrapText="1"/>
      <protection/>
    </xf>
    <xf numFmtId="3" fontId="7" fillId="0" borderId="0" xfId="0" applyNumberFormat="1" applyFont="1" applyFill="1" applyBorder="1" applyAlignment="1" applyProtection="1">
      <alignment wrapText="1"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 quotePrefix="1">
      <alignment horizontal="left" wrapText="1"/>
      <protection/>
    </xf>
    <xf numFmtId="0" fontId="20" fillId="0" borderId="11" xfId="0" applyNumberFormat="1" applyFont="1" applyFill="1" applyBorder="1" applyAlignment="1" applyProtection="1">
      <alignment wrapText="1"/>
      <protection/>
    </xf>
    <xf numFmtId="3" fontId="20" fillId="0" borderId="0" xfId="0" applyNumberFormat="1" applyFont="1" applyAlignment="1">
      <alignment horizontal="right" vertical="center"/>
    </xf>
    <xf numFmtId="3" fontId="7" fillId="0" borderId="1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3" fontId="7" fillId="0" borderId="12" xfId="0" applyNumberFormat="1" applyFont="1" applyBorder="1" applyAlignment="1">
      <alignment horizontal="right"/>
    </xf>
    <xf numFmtId="4" fontId="7" fillId="0" borderId="12" xfId="0" applyNumberFormat="1" applyFont="1" applyBorder="1" applyAlignment="1">
      <alignment horizontal="right"/>
    </xf>
    <xf numFmtId="0" fontId="7" fillId="0" borderId="10" xfId="0" applyFont="1" applyBorder="1" applyAlignment="1" quotePrefix="1">
      <alignment horizontal="left"/>
    </xf>
    <xf numFmtId="3" fontId="7" fillId="0" borderId="12" xfId="0" applyNumberFormat="1" applyFont="1" applyFill="1" applyBorder="1" applyAlignment="1" applyProtection="1">
      <alignment horizontal="right" wrapText="1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3" fontId="24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 quotePrefix="1">
      <alignment horizontal="left" vertical="center"/>
      <protection/>
    </xf>
    <xf numFmtId="4" fontId="7" fillId="0" borderId="12" xfId="0" applyNumberFormat="1" applyFont="1" applyFill="1" applyBorder="1" applyAlignment="1" applyProtection="1">
      <alignment horizontal="right" wrapText="1"/>
      <protection/>
    </xf>
    <xf numFmtId="3" fontId="3" fillId="0" borderId="0" xfId="0" applyNumberFormat="1" applyFont="1" applyFill="1" applyBorder="1" applyAlignment="1" applyProtection="1">
      <alignment horizontal="right" wrapText="1"/>
      <protection/>
    </xf>
    <xf numFmtId="3" fontId="3" fillId="0" borderId="0" xfId="0" applyNumberFormat="1" applyFont="1" applyFill="1" applyBorder="1" applyAlignment="1" applyProtection="1">
      <alignment horizontal="right" wrapText="1"/>
      <protection/>
    </xf>
    <xf numFmtId="3" fontId="4" fillId="0" borderId="0" xfId="0" applyNumberFormat="1" applyFont="1" applyFill="1" applyBorder="1" applyAlignment="1" applyProtection="1">
      <alignment horizontal="right" wrapText="1"/>
      <protection/>
    </xf>
    <xf numFmtId="3" fontId="3" fillId="0" borderId="0" xfId="0" applyNumberFormat="1" applyFont="1" applyFill="1" applyBorder="1" applyAlignment="1" applyProtection="1">
      <alignment horizontal="right"/>
      <protection/>
    </xf>
    <xf numFmtId="3" fontId="4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Border="1" applyAlignment="1" quotePrefix="1">
      <alignment horizontal="left" wrapText="1"/>
    </xf>
    <xf numFmtId="0" fontId="19" fillId="0" borderId="0" xfId="0" applyNumberFormat="1" applyFont="1" applyFill="1" applyBorder="1" applyAlignment="1" applyProtection="1">
      <alignment horizontal="left"/>
      <protection/>
    </xf>
    <xf numFmtId="3" fontId="21" fillId="0" borderId="0" xfId="0" applyNumberFormat="1" applyFont="1" applyFill="1" applyBorder="1" applyAlignment="1" applyProtection="1">
      <alignment horizontal="right"/>
      <protection/>
    </xf>
    <xf numFmtId="2" fontId="3" fillId="0" borderId="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Border="1" applyAlignment="1" applyProtection="1">
      <alignment horizontal="right"/>
      <protection/>
    </xf>
    <xf numFmtId="2" fontId="21" fillId="0" borderId="0" xfId="0" applyNumberFormat="1" applyFont="1" applyFill="1" applyBorder="1" applyAlignment="1" applyProtection="1">
      <alignment horizontal="right"/>
      <protection/>
    </xf>
    <xf numFmtId="2" fontId="19" fillId="0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 horizontal="left" vertical="justify"/>
    </xf>
    <xf numFmtId="0" fontId="17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right" wrapText="1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Border="1" applyAlignment="1">
      <alignment horizontal="left" vertical="justify"/>
    </xf>
    <xf numFmtId="0" fontId="4" fillId="0" borderId="0" xfId="0" applyFont="1" applyBorder="1" applyAlignment="1" quotePrefix="1">
      <alignment horizontal="left" vertical="justify"/>
    </xf>
    <xf numFmtId="0" fontId="17" fillId="0" borderId="0" xfId="0" applyFont="1" applyBorder="1" applyAlignment="1">
      <alignment horizontal="left"/>
    </xf>
    <xf numFmtId="0" fontId="17" fillId="0" borderId="0" xfId="0" applyNumberFormat="1" applyFont="1" applyFill="1" applyBorder="1" applyAlignment="1" applyProtection="1">
      <alignment horizontal="left"/>
      <protection/>
    </xf>
    <xf numFmtId="3" fontId="21" fillId="0" borderId="0" xfId="0" applyNumberFormat="1" applyFont="1" applyFill="1" applyBorder="1" applyAlignment="1" applyProtection="1">
      <alignment horizontal="right" wrapText="1"/>
      <protection/>
    </xf>
    <xf numFmtId="3" fontId="22" fillId="0" borderId="0" xfId="0" applyNumberFormat="1" applyFont="1" applyFill="1" applyBorder="1" applyAlignment="1" applyProtection="1">
      <alignment horizontal="right" wrapText="1"/>
      <protection/>
    </xf>
    <xf numFmtId="3" fontId="21" fillId="0" borderId="0" xfId="0" applyNumberFormat="1" applyFont="1" applyBorder="1" applyAlignment="1">
      <alignment horizontal="left" vertical="center" wrapText="1"/>
    </xf>
    <xf numFmtId="3" fontId="22" fillId="0" borderId="0" xfId="0" applyNumberFormat="1" applyFont="1" applyBorder="1" applyAlignment="1">
      <alignment horizontal="left" vertical="center" wrapText="1"/>
    </xf>
    <xf numFmtId="4" fontId="3" fillId="0" borderId="0" xfId="0" applyNumberFormat="1" applyFont="1" applyFill="1" applyBorder="1" applyAlignment="1" applyProtection="1">
      <alignment horizontal="right" wrapText="1"/>
      <protection/>
    </xf>
    <xf numFmtId="4" fontId="3" fillId="0" borderId="0" xfId="0" applyNumberFormat="1" applyFont="1" applyFill="1" applyBorder="1" applyAlignment="1" applyProtection="1">
      <alignment horizontal="right" wrapText="1"/>
      <protection/>
    </xf>
    <xf numFmtId="4" fontId="4" fillId="0" borderId="0" xfId="0" applyNumberFormat="1" applyFont="1" applyFill="1" applyBorder="1" applyAlignment="1" applyProtection="1">
      <alignment horizontal="right" wrapText="1"/>
      <protection/>
    </xf>
    <xf numFmtId="4" fontId="21" fillId="0" borderId="0" xfId="0" applyNumberFormat="1" applyFont="1" applyFill="1" applyBorder="1" applyAlignment="1" applyProtection="1">
      <alignment horizontal="right" wrapText="1"/>
      <protection/>
    </xf>
    <xf numFmtId="3" fontId="21" fillId="0" borderId="0" xfId="0" applyNumberFormat="1" applyFont="1" applyFill="1" applyBorder="1" applyAlignment="1" applyProtection="1">
      <alignment horizontal="right" wrapText="1"/>
      <protection/>
    </xf>
    <xf numFmtId="0" fontId="73" fillId="0" borderId="0" xfId="0" applyNumberFormat="1" applyFont="1" applyFill="1" applyBorder="1" applyAlignment="1" applyProtection="1">
      <alignment wrapText="1"/>
      <protection/>
    </xf>
    <xf numFmtId="0" fontId="29" fillId="0" borderId="12" xfId="0" applyFont="1" applyBorder="1" applyAlignment="1">
      <alignment horizontal="center" vertical="center" wrapText="1"/>
    </xf>
    <xf numFmtId="4" fontId="22" fillId="0" borderId="0" xfId="0" applyNumberFormat="1" applyFont="1" applyFill="1" applyBorder="1" applyAlignment="1" applyProtection="1">
      <alignment horizontal="right" wrapText="1"/>
      <protection/>
    </xf>
    <xf numFmtId="0" fontId="74" fillId="0" borderId="0" xfId="0" applyFont="1" applyBorder="1" applyAlignment="1">
      <alignment horizontal="left" vertical="center"/>
    </xf>
    <xf numFmtId="3" fontId="7" fillId="0" borderId="12" xfId="0" applyNumberFormat="1" applyFont="1" applyBorder="1" applyAlignment="1">
      <alignment horizontal="right" vertical="center"/>
    </xf>
    <xf numFmtId="0" fontId="26" fillId="0" borderId="13" xfId="0" applyNumberFormat="1" applyFont="1" applyFill="1" applyBorder="1" applyAlignment="1" applyProtection="1" quotePrefix="1">
      <alignment horizontal="left" wrapText="1"/>
      <protection/>
    </xf>
    <xf numFmtId="0" fontId="26" fillId="0" borderId="13" xfId="0" applyNumberFormat="1" applyFont="1" applyFill="1" applyBorder="1" applyAlignment="1" applyProtection="1">
      <alignment horizontal="left" wrapText="1"/>
      <protection/>
    </xf>
    <xf numFmtId="0" fontId="26" fillId="0" borderId="10" xfId="0" applyNumberFormat="1" applyFont="1" applyFill="1" applyBorder="1" applyAlignment="1" applyProtection="1">
      <alignment horizontal="left" wrapText="1"/>
      <protection/>
    </xf>
    <xf numFmtId="0" fontId="26" fillId="0" borderId="14" xfId="0" applyNumberFormat="1" applyFont="1" applyFill="1" applyBorder="1" applyAlignment="1" applyProtection="1">
      <alignment horizontal="left" wrapText="1"/>
      <protection/>
    </xf>
    <xf numFmtId="0" fontId="26" fillId="0" borderId="15" xfId="0" applyNumberFormat="1" applyFont="1" applyFill="1" applyBorder="1" applyAlignment="1" applyProtection="1">
      <alignment horizontal="center" wrapText="1"/>
      <protection/>
    </xf>
    <xf numFmtId="0" fontId="26" fillId="0" borderId="13" xfId="0" applyFont="1" applyBorder="1" applyAlignment="1" quotePrefix="1">
      <alignment horizontal="center"/>
    </xf>
    <xf numFmtId="0" fontId="26" fillId="0" borderId="13" xfId="0" applyNumberFormat="1" applyFont="1" applyFill="1" applyBorder="1" applyAlignment="1" applyProtection="1" quotePrefix="1">
      <alignment horizontal="center" wrapText="1"/>
      <protection/>
    </xf>
    <xf numFmtId="0" fontId="26" fillId="0" borderId="14" xfId="0" applyFont="1" applyBorder="1" applyAlignment="1" quotePrefix="1">
      <alignment horizontal="left"/>
    </xf>
    <xf numFmtId="0" fontId="26" fillId="0" borderId="14" xfId="0" applyNumberFormat="1" applyFont="1" applyFill="1" applyBorder="1" applyAlignment="1" applyProtection="1" quotePrefix="1">
      <alignment horizontal="left" wrapText="1"/>
      <protection/>
    </xf>
    <xf numFmtId="0" fontId="26" fillId="0" borderId="13" xfId="0" applyNumberFormat="1" applyFont="1" applyFill="1" applyBorder="1" applyAlignment="1" applyProtection="1">
      <alignment horizontal="center" vertical="top" wrapText="1"/>
      <protection/>
    </xf>
    <xf numFmtId="0" fontId="26" fillId="0" borderId="10" xfId="0" applyNumberFormat="1" applyFont="1" applyFill="1" applyBorder="1" applyAlignment="1" applyProtection="1" quotePrefix="1">
      <alignment horizontal="left" wrapText="1"/>
      <protection/>
    </xf>
    <xf numFmtId="0" fontId="30" fillId="0" borderId="12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3" fontId="3" fillId="0" borderId="10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10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Font="1" applyBorder="1" applyAlignment="1" quotePrefix="1">
      <alignment horizontal="left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27" fillId="0" borderId="0" xfId="0" applyFont="1" applyBorder="1" applyAlignment="1" quotePrefix="1">
      <alignment horizontal="left" vertical="center"/>
    </xf>
    <xf numFmtId="0" fontId="3" fillId="0" borderId="0" xfId="0" applyFont="1" applyBorder="1" applyAlignment="1" quotePrefix="1">
      <alignment horizontal="left" vertical="center"/>
    </xf>
    <xf numFmtId="0" fontId="4" fillId="0" borderId="0" xfId="0" applyFont="1" applyBorder="1" applyAlignment="1" quotePrefix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2" fillId="0" borderId="0" xfId="0" applyFont="1" applyBorder="1" applyAlignment="1">
      <alignment horizontal="left"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Font="1" applyBorder="1" applyAlignment="1">
      <alignment horizontal="left" vertical="top"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Font="1" applyBorder="1" applyAlignment="1" quotePrefix="1">
      <alignment horizontal="left" vertical="top"/>
    </xf>
    <xf numFmtId="0" fontId="5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28" fillId="0" borderId="0" xfId="0" applyFont="1" applyBorder="1" applyAlignment="1">
      <alignment horizontal="left" vertical="justify"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Font="1" applyBorder="1" applyAlignment="1" quotePrefix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4" fillId="0" borderId="0" xfId="0" applyNumberFormat="1" applyFont="1" applyFill="1" applyBorder="1" applyAlignment="1" applyProtection="1" quotePrefix="1">
      <alignment horizontal="left" vertical="top"/>
      <protection/>
    </xf>
    <xf numFmtId="0" fontId="2" fillId="0" borderId="0" xfId="0" applyFont="1" applyBorder="1" applyAlignment="1" quotePrefix="1">
      <alignment horizontal="left" vertical="top"/>
    </xf>
    <xf numFmtId="0" fontId="4" fillId="0" borderId="0" xfId="0" applyNumberFormat="1" applyFont="1" applyFill="1" applyBorder="1" applyAlignment="1" applyProtection="1" quotePrefix="1">
      <alignment horizontal="left" vertical="top"/>
      <protection/>
    </xf>
    <xf numFmtId="0" fontId="6" fillId="0" borderId="0" xfId="0" applyNumberFormat="1" applyFont="1" applyFill="1" applyBorder="1" applyAlignment="1" applyProtection="1" quotePrefix="1">
      <alignment horizontal="left" vertical="top"/>
      <protection/>
    </xf>
    <xf numFmtId="0" fontId="0" fillId="0" borderId="0" xfId="0" applyNumberForma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7" fillId="33" borderId="0" xfId="0" applyNumberFormat="1" applyFont="1" applyFill="1" applyBorder="1" applyAlignment="1" applyProtection="1">
      <alignment horizontal="left" wrapText="1"/>
      <protection/>
    </xf>
    <xf numFmtId="3" fontId="3" fillId="33" borderId="0" xfId="0" applyNumberFormat="1" applyFont="1" applyFill="1" applyBorder="1" applyAlignment="1" applyProtection="1">
      <alignment horizontal="right"/>
      <protection/>
    </xf>
    <xf numFmtId="4" fontId="3" fillId="33" borderId="0" xfId="0" applyNumberFormat="1" applyFont="1" applyFill="1" applyBorder="1" applyAlignment="1" applyProtection="1">
      <alignment horizontal="right"/>
      <protection/>
    </xf>
    <xf numFmtId="0" fontId="7" fillId="33" borderId="0" xfId="0" applyNumberFormat="1" applyFont="1" applyFill="1" applyBorder="1" applyAlignment="1" applyProtection="1">
      <alignment horizontal="left"/>
      <protection/>
    </xf>
    <xf numFmtId="0" fontId="3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NumberFormat="1" applyFont="1" applyFill="1" applyBorder="1" applyAlignment="1" applyProtection="1">
      <alignment horizontal="left" wrapText="1"/>
      <protection/>
    </xf>
    <xf numFmtId="0" fontId="4" fillId="33" borderId="0" xfId="0" applyNumberFormat="1" applyFont="1" applyFill="1" applyBorder="1" applyAlignment="1" applyProtection="1">
      <alignment horizontal="left" vertical="justify"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 wrapText="1"/>
    </xf>
    <xf numFmtId="3" fontId="22" fillId="33" borderId="0" xfId="0" applyNumberFormat="1" applyFont="1" applyFill="1" applyBorder="1" applyAlignment="1" applyProtection="1">
      <alignment horizontal="right"/>
      <protection/>
    </xf>
    <xf numFmtId="3" fontId="22" fillId="33" borderId="0" xfId="0" applyNumberFormat="1" applyFont="1" applyFill="1" applyBorder="1" applyAlignment="1">
      <alignment horizontal="left" vertical="top" wrapText="1"/>
    </xf>
    <xf numFmtId="3" fontId="22" fillId="33" borderId="0" xfId="0" applyNumberFormat="1" applyFont="1" applyFill="1" applyBorder="1" applyAlignment="1">
      <alignment horizontal="left" vertical="center" wrapText="1"/>
    </xf>
    <xf numFmtId="3" fontId="21" fillId="33" borderId="0" xfId="0" applyNumberFormat="1" applyFont="1" applyFill="1" applyBorder="1" applyAlignment="1" quotePrefix="1">
      <alignment horizontal="left" vertical="center" wrapText="1"/>
    </xf>
    <xf numFmtId="3" fontId="21" fillId="33" borderId="0" xfId="0" applyNumberFormat="1" applyFont="1" applyFill="1" applyBorder="1" applyAlignment="1">
      <alignment horizontal="left" vertical="center" wrapText="1"/>
    </xf>
    <xf numFmtId="3" fontId="21" fillId="33" borderId="0" xfId="0" applyNumberFormat="1" applyFont="1" applyFill="1" applyBorder="1" applyAlignment="1" applyProtection="1">
      <alignment horizontal="right"/>
      <protection/>
    </xf>
    <xf numFmtId="0" fontId="3" fillId="33" borderId="0" xfId="0" applyNumberFormat="1" applyFont="1" applyFill="1" applyBorder="1" applyAlignment="1" applyProtection="1">
      <alignment horizontal="left" vertical="center"/>
      <protection/>
    </xf>
    <xf numFmtId="0" fontId="3" fillId="33" borderId="0" xfId="0" applyNumberFormat="1" applyFont="1" applyFill="1" applyBorder="1" applyAlignment="1" applyProtection="1">
      <alignment/>
      <protection/>
    </xf>
    <xf numFmtId="1" fontId="21" fillId="33" borderId="0" xfId="0" applyNumberFormat="1" applyFont="1" applyFill="1" applyBorder="1" applyAlignment="1">
      <alignment horizontal="left" vertical="center" wrapText="1"/>
    </xf>
    <xf numFmtId="3" fontId="4" fillId="33" borderId="0" xfId="0" applyNumberFormat="1" applyFont="1" applyFill="1" applyBorder="1" applyAlignment="1" applyProtection="1">
      <alignment horizontal="right"/>
      <protection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24" fillId="33" borderId="0" xfId="0" applyNumberFormat="1" applyFont="1" applyFill="1" applyBorder="1" applyAlignment="1" applyProtection="1">
      <alignment/>
      <protection/>
    </xf>
    <xf numFmtId="3" fontId="24" fillId="33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horizontal="left" vertical="center" wrapText="1"/>
      <protection/>
    </xf>
    <xf numFmtId="0" fontId="3" fillId="33" borderId="0" xfId="0" applyNumberFormat="1" applyFont="1" applyFill="1" applyBorder="1" applyAlignment="1" applyProtection="1" quotePrefix="1">
      <alignment horizontal="left" vertical="justify"/>
      <protection/>
    </xf>
    <xf numFmtId="0" fontId="4" fillId="33" borderId="0" xfId="0" applyFont="1" applyFill="1" applyBorder="1" applyAlignment="1">
      <alignment horizontal="left" vertical="justify"/>
    </xf>
    <xf numFmtId="0" fontId="4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justify"/>
    </xf>
    <xf numFmtId="0" fontId="1" fillId="33" borderId="0" xfId="0" applyFont="1" applyFill="1" applyBorder="1" applyAlignment="1">
      <alignment horizontal="left" vertical="center"/>
    </xf>
    <xf numFmtId="3" fontId="21" fillId="33" borderId="0" xfId="0" applyNumberFormat="1" applyFont="1" applyFill="1" applyBorder="1" applyAlignment="1" applyProtection="1">
      <alignment horizontal="right"/>
      <protection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Border="1" applyAlignment="1" quotePrefix="1">
      <alignment horizontal="left" vertical="justify"/>
    </xf>
    <xf numFmtId="0" fontId="1" fillId="33" borderId="0" xfId="0" applyFont="1" applyFill="1" applyBorder="1" applyAlignment="1">
      <alignment vertical="center"/>
    </xf>
    <xf numFmtId="0" fontId="4" fillId="33" borderId="0" xfId="0" applyFont="1" applyFill="1" applyBorder="1" applyAlignment="1" quotePrefix="1">
      <alignment horizontal="left" vertical="justify"/>
    </xf>
    <xf numFmtId="0" fontId="4" fillId="33" borderId="0" xfId="0" applyFont="1" applyFill="1" applyBorder="1" applyAlignment="1" quotePrefix="1">
      <alignment horizontal="left" vertical="center"/>
    </xf>
    <xf numFmtId="3" fontId="21" fillId="33" borderId="0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left" vertical="justify"/>
    </xf>
    <xf numFmtId="0" fontId="3" fillId="33" borderId="0" xfId="0" applyFont="1" applyFill="1" applyBorder="1" applyAlignment="1" quotePrefix="1">
      <alignment horizontal="left" vertical="center"/>
    </xf>
    <xf numFmtId="0" fontId="4" fillId="33" borderId="0" xfId="0" applyFont="1" applyFill="1" applyBorder="1" applyAlignment="1">
      <alignment horizontal="left" vertical="center" wrapText="1"/>
    </xf>
    <xf numFmtId="0" fontId="3" fillId="33" borderId="0" xfId="0" applyNumberFormat="1" applyFont="1" applyFill="1" applyBorder="1" applyAlignment="1" applyProtection="1">
      <alignment horizontal="left" vertical="justify"/>
      <protection/>
    </xf>
    <xf numFmtId="3" fontId="22" fillId="33" borderId="0" xfId="0" applyNumberFormat="1" applyFont="1" applyFill="1" applyBorder="1" applyAlignment="1">
      <alignment horizontal="left" wrapText="1"/>
    </xf>
    <xf numFmtId="3" fontId="22" fillId="33" borderId="0" xfId="0" applyNumberFormat="1" applyFont="1" applyFill="1" applyBorder="1" applyAlignment="1">
      <alignment/>
    </xf>
    <xf numFmtId="3" fontId="22" fillId="33" borderId="0" xfId="0" applyNumberFormat="1" applyFont="1" applyFill="1" applyBorder="1" applyAlignment="1">
      <alignment wrapText="1"/>
    </xf>
    <xf numFmtId="1" fontId="21" fillId="33" borderId="0" xfId="0" applyNumberFormat="1" applyFont="1" applyFill="1" applyBorder="1" applyAlignment="1" quotePrefix="1">
      <alignment horizontal="left" vertical="center" wrapText="1"/>
    </xf>
    <xf numFmtId="1" fontId="3" fillId="33" borderId="0" xfId="0" applyNumberFormat="1" applyFont="1" applyFill="1" applyBorder="1" applyAlignment="1" quotePrefix="1">
      <alignment horizontal="left" vertical="justify"/>
    </xf>
    <xf numFmtId="1" fontId="4" fillId="33" borderId="0" xfId="0" applyNumberFormat="1" applyFont="1" applyFill="1" applyBorder="1" applyAlignment="1" quotePrefix="1">
      <alignment horizontal="left" vertical="justify"/>
    </xf>
    <xf numFmtId="0" fontId="3" fillId="33" borderId="0" xfId="0" applyFont="1" applyFill="1" applyBorder="1" applyAlignment="1">
      <alignment horizontal="left"/>
    </xf>
    <xf numFmtId="0" fontId="4" fillId="33" borderId="0" xfId="0" applyNumberFormat="1" applyFont="1" applyFill="1" applyBorder="1" applyAlignment="1" applyProtection="1" quotePrefix="1">
      <alignment horizontal="left" vertical="justify"/>
      <protection/>
    </xf>
    <xf numFmtId="3" fontId="4" fillId="33" borderId="0" xfId="0" applyNumberFormat="1" applyFont="1" applyFill="1" applyBorder="1" applyAlignment="1" applyProtection="1" quotePrefix="1">
      <alignment horizontal="left"/>
      <protection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 quotePrefix="1">
      <alignment horizontal="left" vertical="justify"/>
    </xf>
    <xf numFmtId="0" fontId="9" fillId="33" borderId="0" xfId="0" applyFont="1" applyFill="1" applyBorder="1" applyAlignment="1" quotePrefix="1">
      <alignment horizontal="left" vertical="center"/>
    </xf>
    <xf numFmtId="3" fontId="22" fillId="33" borderId="0" xfId="0" applyNumberFormat="1" applyFont="1" applyFill="1" applyBorder="1" applyAlignment="1" applyProtection="1">
      <alignment horizontal="right" vertical="center"/>
      <protection/>
    </xf>
    <xf numFmtId="3" fontId="22" fillId="33" borderId="0" xfId="0" applyNumberFormat="1" applyFont="1" applyFill="1" applyBorder="1" applyAlignment="1">
      <alignment wrapText="1"/>
    </xf>
    <xf numFmtId="3" fontId="4" fillId="33" borderId="0" xfId="0" applyNumberFormat="1" applyFont="1" applyFill="1" applyBorder="1" applyAlignment="1">
      <alignment horizontal="right" vertical="center"/>
    </xf>
    <xf numFmtId="3" fontId="4" fillId="33" borderId="0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Border="1" applyAlignment="1">
      <alignment vertical="center"/>
    </xf>
    <xf numFmtId="3" fontId="3" fillId="33" borderId="0" xfId="0" applyNumberFormat="1" applyFont="1" applyFill="1" applyBorder="1" applyAlignment="1">
      <alignment vertical="center"/>
    </xf>
    <xf numFmtId="178" fontId="21" fillId="33" borderId="0" xfId="0" applyNumberFormat="1" applyFont="1" applyFill="1" applyBorder="1" applyAlignment="1">
      <alignment horizontal="left"/>
    </xf>
    <xf numFmtId="3" fontId="21" fillId="33" borderId="0" xfId="0" applyNumberFormat="1" applyFont="1" applyFill="1" applyBorder="1" applyAlignment="1">
      <alignment/>
    </xf>
    <xf numFmtId="178" fontId="22" fillId="33" borderId="0" xfId="0" applyNumberFormat="1" applyFont="1" applyFill="1" applyBorder="1" applyAlignment="1">
      <alignment horizontal="left"/>
    </xf>
    <xf numFmtId="3" fontId="3" fillId="33" borderId="0" xfId="0" applyNumberFormat="1" applyFont="1" applyFill="1" applyBorder="1" applyAlignment="1" applyProtection="1">
      <alignment/>
      <protection/>
    </xf>
    <xf numFmtId="0" fontId="9" fillId="33" borderId="0" xfId="0" applyFont="1" applyFill="1" applyBorder="1" applyAlignment="1">
      <alignment horizontal="left"/>
    </xf>
    <xf numFmtId="0" fontId="3" fillId="33" borderId="0" xfId="0" applyNumberFormat="1" applyFont="1" applyFill="1" applyBorder="1" applyAlignment="1" applyProtection="1">
      <alignment wrapText="1"/>
      <protection/>
    </xf>
    <xf numFmtId="0" fontId="3" fillId="33" borderId="0" xfId="0" applyFont="1" applyFill="1" applyBorder="1" applyAlignment="1">
      <alignment horizontal="left" vertical="top"/>
    </xf>
    <xf numFmtId="0" fontId="3" fillId="33" borderId="0" xfId="0" applyNumberFormat="1" applyFont="1" applyFill="1" applyBorder="1" applyAlignment="1" applyProtection="1">
      <alignment vertical="center" wrapText="1"/>
      <protection/>
    </xf>
    <xf numFmtId="4" fontId="22" fillId="33" borderId="0" xfId="0" applyNumberFormat="1" applyFont="1" applyFill="1" applyBorder="1" applyAlignment="1" applyProtection="1">
      <alignment horizontal="right"/>
      <protection/>
    </xf>
    <xf numFmtId="4" fontId="21" fillId="33" borderId="0" xfId="0" applyNumberFormat="1" applyFont="1" applyFill="1" applyBorder="1" applyAlignment="1" applyProtection="1">
      <alignment horizontal="right"/>
      <protection/>
    </xf>
    <xf numFmtId="4" fontId="4" fillId="33" borderId="0" xfId="0" applyNumberFormat="1" applyFont="1" applyFill="1" applyBorder="1" applyAlignment="1" applyProtection="1">
      <alignment horizontal="right"/>
      <protection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/>
    </xf>
    <xf numFmtId="3" fontId="24" fillId="0" borderId="0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vertical="center"/>
    </xf>
    <xf numFmtId="3" fontId="25" fillId="0" borderId="0" xfId="0" applyNumberFormat="1" applyFont="1" applyBorder="1" applyAlignment="1">
      <alignment horizontal="right" vertical="center"/>
    </xf>
    <xf numFmtId="3" fontId="16" fillId="0" borderId="0" xfId="0" applyNumberFormat="1" applyFont="1" applyBorder="1" applyAlignment="1">
      <alignment vertical="center"/>
    </xf>
    <xf numFmtId="3" fontId="16" fillId="0" borderId="0" xfId="0" applyNumberFormat="1" applyFont="1" applyBorder="1" applyAlignment="1">
      <alignment horizontal="right" vertical="center"/>
    </xf>
    <xf numFmtId="0" fontId="18" fillId="0" borderId="0" xfId="0" applyFont="1" applyBorder="1" applyAlignment="1" quotePrefix="1">
      <alignment horizontal="left"/>
    </xf>
    <xf numFmtId="0" fontId="17" fillId="0" borderId="0" xfId="0" applyFont="1" applyBorder="1" applyAlignment="1" quotePrefix="1">
      <alignment horizontal="left" vertical="center"/>
    </xf>
    <xf numFmtId="0" fontId="16" fillId="0" borderId="0" xfId="0" applyFont="1" applyBorder="1" applyAlignment="1" quotePrefix="1">
      <alignment horizontal="left" vertical="center"/>
    </xf>
    <xf numFmtId="3" fontId="24" fillId="0" borderId="0" xfId="0" applyNumberFormat="1" applyFont="1" applyBorder="1" applyAlignment="1">
      <alignment vertical="center"/>
    </xf>
    <xf numFmtId="3" fontId="16" fillId="0" borderId="0" xfId="0" applyNumberFormat="1" applyFont="1" applyBorder="1" applyAlignment="1" quotePrefix="1">
      <alignment horizontal="left" vertical="center"/>
    </xf>
    <xf numFmtId="0" fontId="18" fillId="0" borderId="0" xfId="0" applyFont="1" applyBorder="1" applyAlignment="1" quotePrefix="1">
      <alignment horizontal="left" vertical="center"/>
    </xf>
    <xf numFmtId="0" fontId="17" fillId="0" borderId="0" xfId="0" applyFont="1" applyBorder="1" applyAlignment="1" quotePrefix="1">
      <alignment horizontal="left"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6" fillId="0" borderId="0" xfId="0" applyNumberFormat="1" applyFont="1" applyFill="1" applyBorder="1" applyAlignment="1" applyProtection="1" quotePrefix="1">
      <alignment horizontal="left" vertical="center"/>
      <protection/>
    </xf>
    <xf numFmtId="0" fontId="4" fillId="0" borderId="0" xfId="0" applyNumberFormat="1" applyFont="1" applyFill="1" applyBorder="1" applyAlignment="1" applyProtection="1" quotePrefix="1">
      <alignment horizontal="left" vertical="center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Border="1" applyAlignment="1" applyProtection="1">
      <alignment horizontal="left" vertical="center"/>
      <protection/>
    </xf>
    <xf numFmtId="3" fontId="3" fillId="0" borderId="0" xfId="0" applyNumberFormat="1" applyFont="1" applyFill="1" applyBorder="1" applyAlignment="1" applyProtection="1">
      <alignment wrapText="1"/>
      <protection/>
    </xf>
    <xf numFmtId="3" fontId="21" fillId="33" borderId="0" xfId="0" applyNumberFormat="1" applyFont="1" applyFill="1" applyBorder="1" applyAlignment="1" quotePrefix="1">
      <alignment horizontal="left" vertical="top" wrapText="1"/>
    </xf>
    <xf numFmtId="1" fontId="21" fillId="33" borderId="0" xfId="0" applyNumberFormat="1" applyFont="1" applyFill="1" applyBorder="1" applyAlignment="1">
      <alignment horizontal="left" vertical="top" wrapText="1"/>
    </xf>
    <xf numFmtId="0" fontId="4" fillId="33" borderId="0" xfId="0" applyNumberFormat="1" applyFont="1" applyFill="1" applyBorder="1" applyAlignment="1" applyProtection="1">
      <alignment horizontal="left" vertical="top"/>
      <protection/>
    </xf>
    <xf numFmtId="0" fontId="24" fillId="33" borderId="0" xfId="0" applyNumberFormat="1" applyFont="1" applyFill="1" applyBorder="1" applyAlignment="1" applyProtection="1">
      <alignment wrapText="1"/>
      <protection/>
    </xf>
    <xf numFmtId="3" fontId="21" fillId="33" borderId="0" xfId="0" applyNumberFormat="1" applyFont="1" applyFill="1" applyBorder="1" applyAlignment="1">
      <alignment horizontal="left" vertical="top" wrapText="1"/>
    </xf>
    <xf numFmtId="0" fontId="7" fillId="33" borderId="0" xfId="0" applyNumberFormat="1" applyFont="1" applyFill="1" applyBorder="1" applyAlignment="1" applyProtection="1" quotePrefix="1">
      <alignment horizontal="left" vertical="top"/>
      <protection/>
    </xf>
    <xf numFmtId="0" fontId="21" fillId="33" borderId="0" xfId="0" applyNumberFormat="1" applyFont="1" applyFill="1" applyBorder="1" applyAlignment="1" applyProtection="1">
      <alignment wrapText="1"/>
      <protection/>
    </xf>
    <xf numFmtId="3" fontId="75" fillId="0" borderId="0" xfId="0" applyNumberFormat="1" applyFont="1" applyFill="1" applyBorder="1" applyAlignment="1" applyProtection="1">
      <alignment horizontal="right" wrapText="1"/>
      <protection/>
    </xf>
    <xf numFmtId="4" fontId="75" fillId="0" borderId="0" xfId="0" applyNumberFormat="1" applyFont="1" applyFill="1" applyBorder="1" applyAlignment="1" applyProtection="1">
      <alignment horizontal="right" wrapText="1"/>
      <protection/>
    </xf>
    <xf numFmtId="3" fontId="75" fillId="0" borderId="0" xfId="0" applyNumberFormat="1" applyFont="1" applyFill="1" applyBorder="1" applyAlignment="1" applyProtection="1">
      <alignment horizontal="right" wrapText="1"/>
      <protection/>
    </xf>
    <xf numFmtId="4" fontId="75" fillId="0" borderId="0" xfId="0" applyNumberFormat="1" applyFont="1" applyFill="1" applyBorder="1" applyAlignment="1" applyProtection="1">
      <alignment horizontal="right" wrapText="1"/>
      <protection/>
    </xf>
    <xf numFmtId="3" fontId="76" fillId="0" borderId="0" xfId="0" applyNumberFormat="1" applyFont="1" applyFill="1" applyBorder="1" applyAlignment="1" applyProtection="1">
      <alignment horizontal="right" wrapText="1"/>
      <protection/>
    </xf>
    <xf numFmtId="3" fontId="75" fillId="0" borderId="0" xfId="0" applyNumberFormat="1" applyFont="1" applyFill="1" applyBorder="1" applyAlignment="1" applyProtection="1">
      <alignment horizontal="right"/>
      <protection/>
    </xf>
    <xf numFmtId="2" fontId="76" fillId="0" borderId="0" xfId="0" applyNumberFormat="1" applyFont="1" applyFill="1" applyBorder="1" applyAlignment="1" applyProtection="1">
      <alignment horizontal="right"/>
      <protection/>
    </xf>
    <xf numFmtId="3" fontId="75" fillId="0" borderId="0" xfId="0" applyNumberFormat="1" applyFont="1" applyFill="1" applyBorder="1" applyAlignment="1" applyProtection="1">
      <alignment/>
      <protection/>
    </xf>
    <xf numFmtId="3" fontId="75" fillId="33" borderId="0" xfId="0" applyNumberFormat="1" applyFont="1" applyFill="1" applyBorder="1" applyAlignment="1" applyProtection="1">
      <alignment horizontal="right"/>
      <protection/>
    </xf>
    <xf numFmtId="4" fontId="76" fillId="33" borderId="0" xfId="0" applyNumberFormat="1" applyFont="1" applyFill="1" applyBorder="1" applyAlignment="1" applyProtection="1">
      <alignment horizontal="right"/>
      <protection/>
    </xf>
    <xf numFmtId="3" fontId="77" fillId="33" borderId="0" xfId="0" applyNumberFormat="1" applyFont="1" applyFill="1" applyBorder="1" applyAlignment="1" applyProtection="1">
      <alignment/>
      <protection/>
    </xf>
    <xf numFmtId="3" fontId="75" fillId="33" borderId="0" xfId="0" applyNumberFormat="1" applyFont="1" applyFill="1" applyBorder="1" applyAlignment="1" applyProtection="1">
      <alignment horizontal="right"/>
      <protection/>
    </xf>
    <xf numFmtId="3" fontId="75" fillId="33" borderId="0" xfId="0" applyNumberFormat="1" applyFont="1" applyFill="1" applyBorder="1" applyAlignment="1">
      <alignment horizontal="right" vertical="center"/>
    </xf>
    <xf numFmtId="3" fontId="75" fillId="33" borderId="0" xfId="0" applyNumberFormat="1" applyFont="1" applyFill="1" applyBorder="1" applyAlignment="1" applyProtection="1">
      <alignment/>
      <protection/>
    </xf>
    <xf numFmtId="3" fontId="75" fillId="33" borderId="0" xfId="0" applyNumberFormat="1" applyFont="1" applyFill="1" applyBorder="1" applyAlignment="1">
      <alignment vertical="center"/>
    </xf>
    <xf numFmtId="4" fontId="75" fillId="33" borderId="0" xfId="0" applyNumberFormat="1" applyFont="1" applyFill="1" applyBorder="1" applyAlignment="1" applyProtection="1">
      <alignment horizontal="right"/>
      <protection/>
    </xf>
    <xf numFmtId="0" fontId="31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wrapText="1"/>
      <protection/>
    </xf>
    <xf numFmtId="0" fontId="3" fillId="0" borderId="13" xfId="0" applyFont="1" applyBorder="1" applyAlignment="1" quotePrefix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 quotePrefix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172" fontId="33" fillId="0" borderId="0" xfId="0" applyNumberFormat="1" applyFont="1" applyAlignment="1">
      <alignment horizontal="center" vertical="center" wrapText="1"/>
    </xf>
    <xf numFmtId="0" fontId="34" fillId="0" borderId="0" xfId="0" applyNumberFormat="1" applyFont="1" applyFill="1" applyBorder="1" applyAlignment="1" applyProtection="1">
      <alignment horizontal="center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0" fontId="1" fillId="0" borderId="0" xfId="0" applyFont="1" applyBorder="1" applyAlignment="1" quotePrefix="1">
      <alignment horizontal="left" vertical="center" wrapText="1"/>
    </xf>
    <xf numFmtId="0" fontId="0" fillId="0" borderId="0" xfId="0" applyNumberFormat="1" applyFill="1" applyBorder="1" applyAlignment="1" applyProtection="1">
      <alignment wrapText="1"/>
      <protection/>
    </xf>
    <xf numFmtId="0" fontId="2" fillId="0" borderId="0" xfId="0" applyFont="1" applyBorder="1" applyAlignment="1" quotePrefix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0" fontId="30" fillId="0" borderId="10" xfId="0" applyFont="1" applyBorder="1" applyAlignment="1" quotePrefix="1">
      <alignment horizontal="center" vertical="center" wrapText="1"/>
    </xf>
    <xf numFmtId="0" fontId="3" fillId="0" borderId="10" xfId="0" applyNumberFormat="1" applyFont="1" applyFill="1" applyBorder="1" applyAlignment="1" applyProtection="1" quotePrefix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3" fontId="3" fillId="0" borderId="0" xfId="0" applyNumberFormat="1" applyFont="1" applyFill="1" applyBorder="1" applyAlignment="1" applyProtection="1" quotePrefix="1">
      <alignment horizontal="left" wrapText="1"/>
      <protection/>
    </xf>
    <xf numFmtId="0" fontId="10" fillId="0" borderId="11" xfId="0" applyNumberFormat="1" applyFont="1" applyFill="1" applyBorder="1" applyAlignment="1" applyProtection="1" quotePrefix="1">
      <alignment horizontal="left" wrapText="1"/>
      <protection/>
    </xf>
    <xf numFmtId="0" fontId="11" fillId="0" borderId="11" xfId="0" applyNumberFormat="1" applyFont="1" applyFill="1" applyBorder="1" applyAlignment="1" applyProtection="1">
      <alignment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172" fontId="30" fillId="0" borderId="10" xfId="0" applyNumberFormat="1" applyFont="1" applyBorder="1" applyAlignment="1" quotePrefix="1">
      <alignment horizontal="center" vertical="center"/>
    </xf>
    <xf numFmtId="0" fontId="32" fillId="0" borderId="10" xfId="0" applyNumberFormat="1" applyFont="1" applyFill="1" applyBorder="1" applyAlignment="1" applyProtection="1">
      <alignment horizontal="center" vertical="center"/>
      <protection/>
    </xf>
    <xf numFmtId="172" fontId="3" fillId="0" borderId="10" xfId="0" applyNumberFormat="1" applyFont="1" applyBorder="1" applyAlignment="1">
      <alignment horizontal="left" vertical="center"/>
    </xf>
    <xf numFmtId="3" fontId="22" fillId="0" borderId="0" xfId="0" applyNumberFormat="1" applyFont="1" applyBorder="1" applyAlignment="1">
      <alignment horizontal="left" vertical="top" wrapText="1"/>
    </xf>
    <xf numFmtId="3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0" fillId="0" borderId="10" xfId="0" applyFont="1" applyBorder="1" applyAlignment="1">
      <alignment horizontal="center" vertical="top" wrapText="1"/>
    </xf>
    <xf numFmtId="3" fontId="3" fillId="0" borderId="0" xfId="0" applyNumberFormat="1" applyFont="1" applyFill="1" applyBorder="1" applyAlignment="1" applyProtection="1">
      <alignment horizontal="right" vertical="top"/>
      <protection/>
    </xf>
    <xf numFmtId="4" fontId="3" fillId="0" borderId="0" xfId="0" applyNumberFormat="1" applyFont="1" applyFill="1" applyBorder="1" applyAlignment="1" applyProtection="1">
      <alignment horizontal="right" vertical="top"/>
      <protection/>
    </xf>
    <xf numFmtId="3" fontId="75" fillId="0" borderId="0" xfId="0" applyNumberFormat="1" applyFont="1" applyFill="1" applyBorder="1" applyAlignment="1" applyProtection="1">
      <alignment horizontal="right" vertical="top"/>
      <protection/>
    </xf>
    <xf numFmtId="3" fontId="4" fillId="0" borderId="0" xfId="0" applyNumberFormat="1" applyFont="1" applyFill="1" applyBorder="1" applyAlignment="1" applyProtection="1">
      <alignment horizontal="right" vertical="top"/>
      <protection/>
    </xf>
    <xf numFmtId="4" fontId="75" fillId="0" borderId="0" xfId="0" applyNumberFormat="1" applyFont="1" applyFill="1" applyBorder="1" applyAlignment="1" applyProtection="1">
      <alignment horizontal="right" vertical="top"/>
      <protection/>
    </xf>
    <xf numFmtId="4" fontId="75" fillId="0" borderId="0" xfId="0" applyNumberFormat="1" applyFont="1" applyFill="1" applyBorder="1" applyAlignment="1" applyProtection="1">
      <alignment horizontal="right" vertical="top"/>
      <protection/>
    </xf>
    <xf numFmtId="4" fontId="3" fillId="0" borderId="0" xfId="0" applyNumberFormat="1" applyFont="1" applyFill="1" applyBorder="1" applyAlignment="1" applyProtection="1">
      <alignment horizontal="right" vertical="top"/>
      <protection/>
    </xf>
    <xf numFmtId="3" fontId="3" fillId="0" borderId="0" xfId="0" applyNumberFormat="1" applyFont="1" applyFill="1" applyBorder="1" applyAlignment="1" applyProtection="1">
      <alignment horizontal="right" vertical="top"/>
      <protection/>
    </xf>
    <xf numFmtId="4" fontId="4" fillId="0" borderId="0" xfId="0" applyNumberFormat="1" applyFont="1" applyFill="1" applyBorder="1" applyAlignment="1" applyProtection="1">
      <alignment horizontal="right" vertical="top"/>
      <protection/>
    </xf>
    <xf numFmtId="3" fontId="21" fillId="0" borderId="0" xfId="0" applyNumberFormat="1" applyFont="1" applyFill="1" applyBorder="1" applyAlignment="1" applyProtection="1">
      <alignment horizontal="right" vertical="top"/>
      <protection/>
    </xf>
    <xf numFmtId="4" fontId="76" fillId="0" borderId="0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2" fontId="4" fillId="0" borderId="0" xfId="0" applyNumberFormat="1" applyFont="1" applyFill="1" applyBorder="1" applyAlignment="1" applyProtection="1">
      <alignment vertical="top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3" fontId="22" fillId="0" borderId="0" xfId="0" applyNumberFormat="1" applyFont="1" applyFill="1" applyBorder="1" applyAlignment="1" applyProtection="1">
      <alignment vertical="top"/>
      <protection/>
    </xf>
    <xf numFmtId="2" fontId="3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2" fontId="0" fillId="0" borderId="0" xfId="0" applyNumberFormat="1" applyFill="1" applyBorder="1" applyAlignment="1" applyProtection="1">
      <alignment vertical="top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1"/>
  <sheetViews>
    <sheetView zoomScalePageLayoutView="0" workbookViewId="0" topLeftCell="A1">
      <selection activeCell="B19" sqref="B19"/>
    </sheetView>
  </sheetViews>
  <sheetFormatPr defaultColWidth="11.421875" defaultRowHeight="12.75"/>
  <cols>
    <col min="1" max="1" width="4.28125" style="3" customWidth="1"/>
    <col min="2" max="2" width="52.57421875" style="3" customWidth="1"/>
    <col min="3" max="3" width="15.140625" style="3" customWidth="1"/>
    <col min="4" max="4" width="14.7109375" style="3" customWidth="1"/>
    <col min="5" max="5" width="15.8515625" style="0" customWidth="1"/>
    <col min="6" max="6" width="7.8515625" style="0" customWidth="1"/>
  </cols>
  <sheetData>
    <row r="1" spans="1:6" ht="33" customHeight="1">
      <c r="A1" s="290" t="s">
        <v>233</v>
      </c>
      <c r="B1" s="291"/>
      <c r="C1" s="291"/>
      <c r="D1" s="291"/>
      <c r="E1" s="292"/>
      <c r="F1" s="293"/>
    </row>
    <row r="2" spans="1:6" ht="39.75" customHeight="1">
      <c r="A2" s="291"/>
      <c r="B2" s="291"/>
      <c r="C2" s="291"/>
      <c r="D2" s="291"/>
      <c r="E2" s="292"/>
      <c r="F2" s="293"/>
    </row>
    <row r="3" spans="1:6" s="29" customFormat="1" ht="24" customHeight="1">
      <c r="A3" s="294" t="s">
        <v>79</v>
      </c>
      <c r="B3" s="295"/>
      <c r="C3" s="288"/>
      <c r="D3" s="288"/>
      <c r="E3" s="288"/>
      <c r="F3" s="289"/>
    </row>
    <row r="4" spans="1:6" s="3" customFormat="1" ht="24" customHeight="1">
      <c r="A4" s="294" t="s">
        <v>3</v>
      </c>
      <c r="B4" s="295"/>
      <c r="C4" s="288"/>
      <c r="D4" s="288"/>
      <c r="E4" s="288"/>
      <c r="F4" s="289"/>
    </row>
    <row r="5" spans="1:5" s="3" customFormat="1" ht="9" customHeight="1">
      <c r="A5" s="50"/>
      <c r="B5" s="48"/>
      <c r="C5" s="48"/>
      <c r="D5" s="48"/>
      <c r="E5" s="49"/>
    </row>
    <row r="6" spans="1:6" s="3" customFormat="1" ht="27" customHeight="1">
      <c r="A6" s="285" t="s">
        <v>222</v>
      </c>
      <c r="B6" s="286"/>
      <c r="C6" s="107" t="s">
        <v>219</v>
      </c>
      <c r="D6" s="107" t="s">
        <v>225</v>
      </c>
      <c r="E6" s="107" t="s">
        <v>220</v>
      </c>
      <c r="F6" s="107" t="s">
        <v>221</v>
      </c>
    </row>
    <row r="7" spans="1:6" s="3" customFormat="1" ht="12" customHeight="1">
      <c r="A7" s="283">
        <v>1</v>
      </c>
      <c r="B7" s="284"/>
      <c r="C7" s="122">
        <v>2</v>
      </c>
      <c r="D7" s="122">
        <v>3</v>
      </c>
      <c r="E7" s="122">
        <v>4</v>
      </c>
      <c r="F7" s="122" t="s">
        <v>227</v>
      </c>
    </row>
    <row r="8" spans="1:6" s="3" customFormat="1" ht="22.5" customHeight="1">
      <c r="A8" s="115">
        <v>6</v>
      </c>
      <c r="B8" s="114" t="s">
        <v>32</v>
      </c>
      <c r="C8" s="66">
        <f>prihodi!D5</f>
        <v>21968458950</v>
      </c>
      <c r="D8" s="66">
        <f>prihodi!E5</f>
        <v>21968458950</v>
      </c>
      <c r="E8" s="66">
        <f>prihodi!F5</f>
        <v>22155348981</v>
      </c>
      <c r="F8" s="75">
        <f>E8/D8*100</f>
        <v>100.85071980435842</v>
      </c>
    </row>
    <row r="9" spans="1:6" s="3" customFormat="1" ht="22.5" customHeight="1">
      <c r="A9" s="116">
        <v>7</v>
      </c>
      <c r="B9" s="118" t="s">
        <v>29</v>
      </c>
      <c r="C9" s="66">
        <f>prihodi!D52</f>
        <v>0</v>
      </c>
      <c r="D9" s="66">
        <f>prihodi!E52</f>
        <v>0</v>
      </c>
      <c r="E9" s="66">
        <f>prihodi!F52</f>
        <v>752084</v>
      </c>
      <c r="F9" s="75" t="s">
        <v>92</v>
      </c>
    </row>
    <row r="10" spans="1:6" s="3" customFormat="1" ht="22.5" customHeight="1">
      <c r="A10" s="117">
        <v>3</v>
      </c>
      <c r="B10" s="119" t="s">
        <v>88</v>
      </c>
      <c r="C10" s="69">
        <f>'rashodi-opći dio'!D4</f>
        <v>21932097950</v>
      </c>
      <c r="D10" s="69">
        <f>'rashodi-opći dio'!E4</f>
        <v>21932097950</v>
      </c>
      <c r="E10" s="69">
        <f>'rashodi-opći dio'!F4</f>
        <v>22318960555</v>
      </c>
      <c r="F10" s="75">
        <f>E10/D10*100</f>
        <v>101.7639106203244</v>
      </c>
    </row>
    <row r="11" spans="1:6" s="3" customFormat="1" ht="22.5" customHeight="1">
      <c r="A11" s="116">
        <v>4</v>
      </c>
      <c r="B11" s="118" t="s">
        <v>30</v>
      </c>
      <c r="C11" s="69">
        <f>'rashodi-opći dio'!D64</f>
        <v>36361000</v>
      </c>
      <c r="D11" s="69">
        <f>'rashodi-opći dio'!E64</f>
        <v>36361000</v>
      </c>
      <c r="E11" s="69">
        <f>'rashodi-opći dio'!F64</f>
        <v>13850897</v>
      </c>
      <c r="F11" s="75">
        <f>E11/D11*100</f>
        <v>38.09272847281428</v>
      </c>
    </row>
    <row r="12" spans="1:6" s="3" customFormat="1" ht="22.5" customHeight="1">
      <c r="A12" s="111"/>
      <c r="B12" s="119" t="s">
        <v>31</v>
      </c>
      <c r="C12" s="69">
        <f>C8+C9-C10-C11</f>
        <v>0</v>
      </c>
      <c r="D12" s="69">
        <f>D8+D9-D10-D11</f>
        <v>0</v>
      </c>
      <c r="E12" s="69">
        <f>E8+E9-E10-E11</f>
        <v>-176710387</v>
      </c>
      <c r="F12" s="75" t="s">
        <v>92</v>
      </c>
    </row>
    <row r="13" spans="1:5" s="3" customFormat="1" ht="18" customHeight="1">
      <c r="A13" s="52"/>
      <c r="B13" s="53"/>
      <c r="C13" s="54"/>
      <c r="D13" s="54"/>
      <c r="E13" s="55"/>
    </row>
    <row r="14" spans="1:6" s="25" customFormat="1" ht="24" customHeight="1">
      <c r="A14" s="287" t="s">
        <v>38</v>
      </c>
      <c r="B14" s="288"/>
      <c r="C14" s="288"/>
      <c r="D14" s="288"/>
      <c r="E14" s="288"/>
      <c r="F14" s="289"/>
    </row>
    <row r="15" spans="1:5" s="25" customFormat="1" ht="9" customHeight="1">
      <c r="A15" s="56"/>
      <c r="B15" s="57"/>
      <c r="C15" s="58"/>
      <c r="D15" s="58"/>
      <c r="E15" s="55"/>
    </row>
    <row r="16" spans="1:6" s="25" customFormat="1" ht="27" customHeight="1">
      <c r="A16" s="285" t="s">
        <v>222</v>
      </c>
      <c r="B16" s="286"/>
      <c r="C16" s="107" t="s">
        <v>219</v>
      </c>
      <c r="D16" s="107" t="s">
        <v>225</v>
      </c>
      <c r="E16" s="107" t="s">
        <v>220</v>
      </c>
      <c r="F16" s="107" t="s">
        <v>221</v>
      </c>
    </row>
    <row r="17" spans="1:6" s="25" customFormat="1" ht="12" customHeight="1">
      <c r="A17" s="283">
        <v>1</v>
      </c>
      <c r="B17" s="284"/>
      <c r="C17" s="122">
        <v>2</v>
      </c>
      <c r="D17" s="122">
        <v>3</v>
      </c>
      <c r="E17" s="122">
        <v>4</v>
      </c>
      <c r="F17" s="122" t="s">
        <v>227</v>
      </c>
    </row>
    <row r="18" spans="1:6" s="25" customFormat="1" ht="31.5" customHeight="1">
      <c r="A18" s="120">
        <v>8</v>
      </c>
      <c r="B18" s="113" t="s">
        <v>27</v>
      </c>
      <c r="C18" s="66">
        <v>0</v>
      </c>
      <c r="D18" s="66">
        <v>0</v>
      </c>
      <c r="E18" s="66">
        <v>0</v>
      </c>
      <c r="F18" s="67" t="s">
        <v>92</v>
      </c>
    </row>
    <row r="19" spans="1:6" s="25" customFormat="1" ht="32.25" customHeight="1">
      <c r="A19" s="120">
        <v>5</v>
      </c>
      <c r="B19" s="113" t="s">
        <v>28</v>
      </c>
      <c r="C19" s="66">
        <f>'račun financiranja'!D6</f>
        <v>0</v>
      </c>
      <c r="D19" s="66">
        <v>6001041</v>
      </c>
      <c r="E19" s="66">
        <f>'račun financiranja'!F6</f>
        <v>6001041</v>
      </c>
      <c r="F19" s="75">
        <f>E19/D19*100</f>
        <v>100</v>
      </c>
    </row>
    <row r="20" spans="1:6" s="25" customFormat="1" ht="21.75" customHeight="1">
      <c r="A20" s="112"/>
      <c r="B20" s="113" t="s">
        <v>217</v>
      </c>
      <c r="C20" s="110">
        <v>136822410</v>
      </c>
      <c r="D20" s="110">
        <v>490114014</v>
      </c>
      <c r="E20" s="66">
        <v>0</v>
      </c>
      <c r="F20" s="75">
        <f>E20/D20*100</f>
        <v>0</v>
      </c>
    </row>
    <row r="21" spans="1:6" s="25" customFormat="1" ht="21.75" customHeight="1">
      <c r="A21" s="112"/>
      <c r="B21" s="113" t="s">
        <v>218</v>
      </c>
      <c r="C21" s="66">
        <f>-(C18-C19+C20+C12)</f>
        <v>-136822410</v>
      </c>
      <c r="D21" s="66">
        <f>-(D18-D19+D20+D12)</f>
        <v>-484112973</v>
      </c>
      <c r="E21" s="66">
        <f>-(E18-E19+E20+E12)</f>
        <v>182711428</v>
      </c>
      <c r="F21" s="75">
        <f>E21/D21*100</f>
        <v>-37.74148560154367</v>
      </c>
    </row>
    <row r="22" spans="1:6" s="25" customFormat="1" ht="22.5" customHeight="1">
      <c r="A22" s="111"/>
      <c r="B22" s="121" t="s">
        <v>72</v>
      </c>
      <c r="C22" s="66">
        <f>C18-C19+C20+C21</f>
        <v>0</v>
      </c>
      <c r="D22" s="66">
        <f>D18-D19+D20+D21</f>
        <v>0</v>
      </c>
      <c r="E22" s="66">
        <f>E18-E19+E20+E21</f>
        <v>176710387</v>
      </c>
      <c r="F22" s="75" t="s">
        <v>92</v>
      </c>
    </row>
    <row r="23" spans="1:6" s="25" customFormat="1" ht="15" customHeight="1">
      <c r="A23" s="68"/>
      <c r="B23" s="51"/>
      <c r="C23" s="59"/>
      <c r="D23" s="59"/>
      <c r="E23" s="59"/>
      <c r="F23" s="59"/>
    </row>
    <row r="24" spans="1:6" s="25" customFormat="1" ht="22.5" customHeight="1">
      <c r="A24" s="111"/>
      <c r="B24" s="121" t="s">
        <v>76</v>
      </c>
      <c r="C24" s="66">
        <f>SUM(C12,C22)</f>
        <v>0</v>
      </c>
      <c r="D24" s="66">
        <f>SUM(D12,D22)</f>
        <v>0</v>
      </c>
      <c r="E24" s="66">
        <f>SUM(E12,E22)</f>
        <v>0</v>
      </c>
      <c r="F24" s="75" t="s">
        <v>92</v>
      </c>
    </row>
    <row r="25" spans="1:4" s="25" customFormat="1" ht="18" customHeight="1">
      <c r="A25" s="27"/>
      <c r="B25" s="28"/>
      <c r="C25" s="26"/>
      <c r="D25" s="26"/>
    </row>
    <row r="26" spans="3:4" s="3" customFormat="1" ht="12.75">
      <c r="C26" s="4"/>
      <c r="D26" s="4"/>
    </row>
    <row r="27" spans="3:4" s="3" customFormat="1" ht="12.75">
      <c r="C27" s="4"/>
      <c r="D27" s="4"/>
    </row>
    <row r="28" spans="3:4" s="3" customFormat="1" ht="12.75">
      <c r="C28" s="4"/>
      <c r="D28" s="4"/>
    </row>
    <row r="29" spans="3:4" s="3" customFormat="1" ht="12.75">
      <c r="C29" s="4"/>
      <c r="D29" s="4"/>
    </row>
    <row r="30" spans="3:4" s="3" customFormat="1" ht="12.75">
      <c r="C30" s="4"/>
      <c r="D30" s="4"/>
    </row>
    <row r="31" spans="3:4" s="3" customFormat="1" ht="12.75">
      <c r="C31" s="4"/>
      <c r="D31" s="4"/>
    </row>
    <row r="32" spans="3:4" s="3" customFormat="1" ht="12.75">
      <c r="C32" s="4"/>
      <c r="D32" s="4"/>
    </row>
    <row r="33" spans="3:4" s="3" customFormat="1" ht="12.75">
      <c r="C33" s="4"/>
      <c r="D33" s="4"/>
    </row>
    <row r="34" spans="3:4" s="3" customFormat="1" ht="12.75">
      <c r="C34" s="4"/>
      <c r="D34" s="4"/>
    </row>
    <row r="35" spans="3:4" s="3" customFormat="1" ht="12.75">
      <c r="C35" s="4"/>
      <c r="D35" s="4"/>
    </row>
    <row r="36" spans="3:4" s="3" customFormat="1" ht="12.75">
      <c r="C36" s="4"/>
      <c r="D36" s="4"/>
    </row>
    <row r="37" spans="3:4" s="3" customFormat="1" ht="12.75">
      <c r="C37" s="4"/>
      <c r="D37" s="4"/>
    </row>
    <row r="38" spans="3:4" s="3" customFormat="1" ht="12.75">
      <c r="C38" s="4"/>
      <c r="D38" s="4"/>
    </row>
    <row r="39" spans="3:4" s="3" customFormat="1" ht="12.75">
      <c r="C39" s="4"/>
      <c r="D39" s="4"/>
    </row>
    <row r="40" spans="3:4" s="3" customFormat="1" ht="12.75">
      <c r="C40" s="4"/>
      <c r="D40" s="4"/>
    </row>
    <row r="41" spans="3:4" s="3" customFormat="1" ht="12.75">
      <c r="C41" s="4"/>
      <c r="D41" s="4"/>
    </row>
    <row r="42" spans="3:4" s="3" customFormat="1" ht="12.75">
      <c r="C42" s="4"/>
      <c r="D42" s="4"/>
    </row>
    <row r="43" spans="3:4" s="3" customFormat="1" ht="12.75">
      <c r="C43" s="4"/>
      <c r="D43" s="4"/>
    </row>
    <row r="44" spans="3:4" s="3" customFormat="1" ht="12.75">
      <c r="C44" s="4"/>
      <c r="D44" s="4"/>
    </row>
    <row r="45" spans="3:4" s="3" customFormat="1" ht="12.75">
      <c r="C45" s="4"/>
      <c r="D45" s="4"/>
    </row>
    <row r="46" spans="3:4" s="3" customFormat="1" ht="12.75">
      <c r="C46" s="4"/>
      <c r="D46" s="4"/>
    </row>
    <row r="47" spans="3:4" s="3" customFormat="1" ht="12.75">
      <c r="C47" s="4"/>
      <c r="D47" s="4"/>
    </row>
    <row r="48" spans="3:4" s="3" customFormat="1" ht="12.75">
      <c r="C48" s="4"/>
      <c r="D48" s="4"/>
    </row>
    <row r="49" spans="3:4" s="3" customFormat="1" ht="12.75">
      <c r="C49" s="4"/>
      <c r="D49" s="4"/>
    </row>
    <row r="50" spans="3:4" s="3" customFormat="1" ht="12.75">
      <c r="C50" s="4"/>
      <c r="D50" s="4"/>
    </row>
    <row r="51" spans="3:4" s="3" customFormat="1" ht="12.75">
      <c r="C51" s="4"/>
      <c r="D51" s="4"/>
    </row>
    <row r="52" spans="3:4" s="3" customFormat="1" ht="12.75">
      <c r="C52" s="4"/>
      <c r="D52" s="4"/>
    </row>
    <row r="53" spans="3:4" s="3" customFormat="1" ht="12.75">
      <c r="C53" s="4"/>
      <c r="D53" s="4"/>
    </row>
    <row r="54" spans="3:4" s="3" customFormat="1" ht="12.75">
      <c r="C54" s="4"/>
      <c r="D54" s="4"/>
    </row>
    <row r="55" spans="3:4" s="3" customFormat="1" ht="12.75">
      <c r="C55" s="4"/>
      <c r="D55" s="4"/>
    </row>
    <row r="56" spans="3:4" s="3" customFormat="1" ht="12.75">
      <c r="C56" s="4"/>
      <c r="D56" s="4"/>
    </row>
    <row r="57" spans="3:4" s="3" customFormat="1" ht="12.75">
      <c r="C57" s="4"/>
      <c r="D57" s="4"/>
    </row>
    <row r="58" spans="3:4" s="3" customFormat="1" ht="12.75">
      <c r="C58" s="4"/>
      <c r="D58" s="4"/>
    </row>
    <row r="59" spans="3:4" s="3" customFormat="1" ht="12.75">
      <c r="C59" s="4"/>
      <c r="D59" s="4"/>
    </row>
    <row r="60" spans="3:4" s="3" customFormat="1" ht="12.75">
      <c r="C60" s="4"/>
      <c r="D60" s="4"/>
    </row>
    <row r="61" spans="3:4" s="3" customFormat="1" ht="12.75">
      <c r="C61" s="4"/>
      <c r="D61" s="4"/>
    </row>
    <row r="62" spans="3:4" s="3" customFormat="1" ht="12.75">
      <c r="C62" s="4"/>
      <c r="D62" s="4"/>
    </row>
    <row r="63" spans="3:4" s="3" customFormat="1" ht="12.75">
      <c r="C63" s="4"/>
      <c r="D63" s="4"/>
    </row>
    <row r="64" spans="3:4" s="3" customFormat="1" ht="12.75">
      <c r="C64" s="4"/>
      <c r="D64" s="4"/>
    </row>
    <row r="65" spans="3:4" s="3" customFormat="1" ht="12.75">
      <c r="C65" s="4"/>
      <c r="D65" s="4"/>
    </row>
    <row r="66" spans="3:4" s="3" customFormat="1" ht="12.75">
      <c r="C66" s="4"/>
      <c r="D66" s="4"/>
    </row>
    <row r="67" spans="3:4" s="3" customFormat="1" ht="12.75">
      <c r="C67" s="4"/>
      <c r="D67" s="4"/>
    </row>
    <row r="68" spans="3:4" s="3" customFormat="1" ht="12.75">
      <c r="C68" s="4"/>
      <c r="D68" s="4"/>
    </row>
    <row r="69" spans="3:4" s="3" customFormat="1" ht="12.75">
      <c r="C69" s="4"/>
      <c r="D69" s="4"/>
    </row>
    <row r="70" spans="3:4" s="3" customFormat="1" ht="12.75">
      <c r="C70" s="4"/>
      <c r="D70" s="4"/>
    </row>
    <row r="71" spans="3:4" s="3" customFormat="1" ht="12.75">
      <c r="C71" s="4"/>
      <c r="D71" s="4"/>
    </row>
    <row r="72" spans="3:4" s="3" customFormat="1" ht="12.75">
      <c r="C72" s="4"/>
      <c r="D72" s="4"/>
    </row>
    <row r="73" spans="3:4" s="3" customFormat="1" ht="12.75">
      <c r="C73" s="4"/>
      <c r="D73" s="4"/>
    </row>
    <row r="74" spans="3:4" s="3" customFormat="1" ht="12.75">
      <c r="C74" s="4"/>
      <c r="D74" s="4"/>
    </row>
    <row r="75" spans="3:4" s="3" customFormat="1" ht="12.75">
      <c r="C75" s="4"/>
      <c r="D75" s="4"/>
    </row>
    <row r="76" spans="3:4" s="3" customFormat="1" ht="12.75">
      <c r="C76" s="4"/>
      <c r="D76" s="4"/>
    </row>
    <row r="77" spans="3:4" s="3" customFormat="1" ht="12.75">
      <c r="C77" s="4"/>
      <c r="D77" s="4"/>
    </row>
    <row r="78" spans="3:4" s="3" customFormat="1" ht="12.75">
      <c r="C78" s="4"/>
      <c r="D78" s="4"/>
    </row>
    <row r="79" spans="3:4" s="3" customFormat="1" ht="12.75">
      <c r="C79" s="4"/>
      <c r="D79" s="4"/>
    </row>
    <row r="80" spans="3:4" s="3" customFormat="1" ht="12.75">
      <c r="C80" s="4"/>
      <c r="D80" s="4"/>
    </row>
    <row r="81" spans="3:4" s="3" customFormat="1" ht="12.75">
      <c r="C81" s="4"/>
      <c r="D81" s="4"/>
    </row>
    <row r="82" spans="3:4" s="3" customFormat="1" ht="12.75">
      <c r="C82" s="4"/>
      <c r="D82" s="4"/>
    </row>
    <row r="83" spans="3:4" s="3" customFormat="1" ht="12.75">
      <c r="C83" s="4"/>
      <c r="D83" s="4"/>
    </row>
    <row r="84" spans="3:4" s="3" customFormat="1" ht="12.75">
      <c r="C84" s="4"/>
      <c r="D84" s="4"/>
    </row>
    <row r="85" spans="3:4" s="3" customFormat="1" ht="12.75">
      <c r="C85" s="4"/>
      <c r="D85" s="4"/>
    </row>
    <row r="86" spans="3:4" s="3" customFormat="1" ht="12.75">
      <c r="C86" s="4"/>
      <c r="D86" s="4"/>
    </row>
    <row r="87" spans="3:4" s="3" customFormat="1" ht="12.75">
      <c r="C87" s="4"/>
      <c r="D87" s="4"/>
    </row>
    <row r="88" spans="3:4" s="3" customFormat="1" ht="12.75">
      <c r="C88" s="4"/>
      <c r="D88" s="4"/>
    </row>
    <row r="89" spans="3:4" s="3" customFormat="1" ht="12.75">
      <c r="C89" s="4"/>
      <c r="D89" s="4"/>
    </row>
    <row r="90" spans="3:4" s="3" customFormat="1" ht="12.75">
      <c r="C90" s="4"/>
      <c r="D90" s="4"/>
    </row>
    <row r="91" spans="3:4" s="3" customFormat="1" ht="12.75">
      <c r="C91" s="4"/>
      <c r="D91" s="4"/>
    </row>
    <row r="92" spans="3:4" s="3" customFormat="1" ht="12.75">
      <c r="C92" s="4"/>
      <c r="D92" s="4"/>
    </row>
    <row r="93" spans="3:4" s="3" customFormat="1" ht="12.75">
      <c r="C93" s="4"/>
      <c r="D93" s="4"/>
    </row>
    <row r="94" spans="3:4" s="3" customFormat="1" ht="12.75">
      <c r="C94" s="4"/>
      <c r="D94" s="4"/>
    </row>
    <row r="95" spans="3:4" s="3" customFormat="1" ht="12.75">
      <c r="C95" s="4"/>
      <c r="D95" s="4"/>
    </row>
    <row r="96" spans="3:4" s="3" customFormat="1" ht="12.75">
      <c r="C96" s="4"/>
      <c r="D96" s="4"/>
    </row>
    <row r="97" spans="3:4" s="3" customFormat="1" ht="12.75">
      <c r="C97" s="4"/>
      <c r="D97" s="4"/>
    </row>
    <row r="98" spans="3:4" s="3" customFormat="1" ht="12.75">
      <c r="C98" s="4"/>
      <c r="D98" s="4"/>
    </row>
    <row r="99" spans="3:4" s="3" customFormat="1" ht="12.75">
      <c r="C99" s="4"/>
      <c r="D99" s="4"/>
    </row>
    <row r="100" spans="3:4" s="3" customFormat="1" ht="12.75">
      <c r="C100" s="4"/>
      <c r="D100" s="4"/>
    </row>
    <row r="101" spans="3:4" s="3" customFormat="1" ht="12.75">
      <c r="C101" s="4"/>
      <c r="D101" s="4"/>
    </row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</sheetData>
  <sheetProtection/>
  <mergeCells count="8">
    <mergeCell ref="A17:B17"/>
    <mergeCell ref="A16:B16"/>
    <mergeCell ref="A14:F14"/>
    <mergeCell ref="A6:B6"/>
    <mergeCell ref="A1:F2"/>
    <mergeCell ref="A3:F3"/>
    <mergeCell ref="A4:F4"/>
    <mergeCell ref="A7:B7"/>
  </mergeCells>
  <printOptions horizontalCentered="1"/>
  <pageMargins left="0.1968503937007874" right="0.1968503937007874" top="0.6299212598425197" bottom="0.3937007874015748" header="0.3937007874015748" footer="0.35433070866141736"/>
  <pageSetup firstPageNumber="592" useFirstPageNumber="1" horizontalDpi="600" verticalDpi="600" orientation="portrait" paperSize="9" scale="8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59"/>
  <sheetViews>
    <sheetView zoomScalePageLayoutView="0" workbookViewId="0" topLeftCell="A24">
      <selection activeCell="C11" sqref="C11"/>
    </sheetView>
  </sheetViews>
  <sheetFormatPr defaultColWidth="11.421875" defaultRowHeight="12.75"/>
  <cols>
    <col min="1" max="1" width="4.8515625" style="126" customWidth="1"/>
    <col min="2" max="2" width="5.28125" style="258" customWidth="1"/>
    <col min="3" max="3" width="46.57421875" style="0" customWidth="1"/>
    <col min="4" max="4" width="14.421875" style="0" customWidth="1"/>
    <col min="5" max="5" width="14.57421875" style="0" customWidth="1"/>
    <col min="6" max="6" width="13.7109375" style="0" customWidth="1"/>
    <col min="7" max="7" width="8.140625" style="0" customWidth="1"/>
  </cols>
  <sheetData>
    <row r="1" spans="1:7" s="3" customFormat="1" ht="30" customHeight="1">
      <c r="A1" s="296" t="s">
        <v>3</v>
      </c>
      <c r="B1" s="297"/>
      <c r="C1" s="297"/>
      <c r="D1" s="298"/>
      <c r="E1" s="298"/>
      <c r="F1" s="298"/>
      <c r="G1" s="298"/>
    </row>
    <row r="2" spans="1:7" s="3" customFormat="1" ht="24" customHeight="1">
      <c r="A2" s="304" t="s">
        <v>86</v>
      </c>
      <c r="B2" s="305"/>
      <c r="C2" s="305"/>
      <c r="D2" s="305"/>
      <c r="E2" s="305"/>
      <c r="F2" s="305"/>
      <c r="G2" s="305"/>
    </row>
    <row r="3" spans="1:7" s="3" customFormat="1" ht="27" customHeight="1">
      <c r="A3" s="302" t="s">
        <v>222</v>
      </c>
      <c r="B3" s="303"/>
      <c r="C3" s="303"/>
      <c r="D3" s="128" t="s">
        <v>223</v>
      </c>
      <c r="E3" s="128" t="s">
        <v>226</v>
      </c>
      <c r="F3" s="128" t="s">
        <v>224</v>
      </c>
      <c r="G3" s="129" t="s">
        <v>221</v>
      </c>
    </row>
    <row r="4" spans="1:7" s="3" customFormat="1" ht="12" customHeight="1">
      <c r="A4" s="306">
        <v>1</v>
      </c>
      <c r="B4" s="306"/>
      <c r="C4" s="306"/>
      <c r="D4" s="130">
        <v>2</v>
      </c>
      <c r="E4" s="130">
        <v>3</v>
      </c>
      <c r="F4" s="130">
        <v>4</v>
      </c>
      <c r="G4" s="130" t="s">
        <v>227</v>
      </c>
    </row>
    <row r="5" spans="1:7" s="3" customFormat="1" ht="18" customHeight="1">
      <c r="A5" s="30">
        <v>6</v>
      </c>
      <c r="B5" s="125"/>
      <c r="C5" s="13" t="s">
        <v>32</v>
      </c>
      <c r="D5" s="76">
        <f>D6+D10+D17+D27+D35+D48+D52</f>
        <v>21968458950</v>
      </c>
      <c r="E5" s="76">
        <f>E6+E10+E17+E27+E35+E48+E52</f>
        <v>21968458950</v>
      </c>
      <c r="F5" s="76">
        <f>F6+F10+F17+F27+F35+F48</f>
        <v>22155348981</v>
      </c>
      <c r="G5" s="101">
        <f>F5/D5*100</f>
        <v>100.85071980435842</v>
      </c>
    </row>
    <row r="6" spans="1:7" s="3" customFormat="1" ht="12.75" customHeight="1">
      <c r="A6" s="123">
        <v>62</v>
      </c>
      <c r="B6" s="125"/>
      <c r="C6" s="12" t="s">
        <v>105</v>
      </c>
      <c r="D6" s="76">
        <f>D7</f>
        <v>17980000000</v>
      </c>
      <c r="E6" s="76">
        <f>E7</f>
        <v>17980000000</v>
      </c>
      <c r="F6" s="76">
        <f>F7</f>
        <v>18121281521</v>
      </c>
      <c r="G6" s="101">
        <f aca="true" t="shared" si="0" ref="G6:G46">F6/D6*100</f>
        <v>100.78577041713015</v>
      </c>
    </row>
    <row r="7" spans="1:7" s="3" customFormat="1" ht="12.75" customHeight="1">
      <c r="A7" s="124">
        <v>621</v>
      </c>
      <c r="B7" s="125"/>
      <c r="C7" s="33" t="s">
        <v>106</v>
      </c>
      <c r="D7" s="76">
        <f>SUM(D8:D9)</f>
        <v>17980000000</v>
      </c>
      <c r="E7" s="76">
        <f>SUM(E8:E9)</f>
        <v>17980000000</v>
      </c>
      <c r="F7" s="76">
        <f>SUM(F8:F9)</f>
        <v>18121281521</v>
      </c>
      <c r="G7" s="101">
        <f t="shared" si="0"/>
        <v>100.78577041713015</v>
      </c>
    </row>
    <row r="8" spans="1:7" s="3" customFormat="1" ht="12.75" customHeight="1">
      <c r="A8" s="30"/>
      <c r="B8" s="125">
        <v>6211</v>
      </c>
      <c r="C8" s="33" t="s">
        <v>107</v>
      </c>
      <c r="D8" s="267">
        <v>17430000000</v>
      </c>
      <c r="E8" s="267">
        <v>17430000000</v>
      </c>
      <c r="F8" s="78">
        <v>17541696576</v>
      </c>
      <c r="G8" s="268">
        <f t="shared" si="0"/>
        <v>100.64082946643718</v>
      </c>
    </row>
    <row r="9" spans="1:7" s="3" customFormat="1" ht="24" customHeight="1">
      <c r="A9" s="30"/>
      <c r="B9" s="252">
        <v>6212</v>
      </c>
      <c r="C9" s="33" t="s">
        <v>153</v>
      </c>
      <c r="D9" s="267">
        <v>550000000</v>
      </c>
      <c r="E9" s="267">
        <v>550000000</v>
      </c>
      <c r="F9" s="78">
        <v>579584945</v>
      </c>
      <c r="G9" s="268">
        <f t="shared" si="0"/>
        <v>105.37908090909092</v>
      </c>
    </row>
    <row r="10" spans="1:7" s="3" customFormat="1" ht="24" customHeight="1">
      <c r="A10" s="132">
        <v>63</v>
      </c>
      <c r="B10" s="125"/>
      <c r="C10" s="32" t="s">
        <v>158</v>
      </c>
      <c r="D10" s="98">
        <f>D11+D14</f>
        <v>2400458950</v>
      </c>
      <c r="E10" s="98">
        <f>E11+E14</f>
        <v>2400458950</v>
      </c>
      <c r="F10" s="98">
        <f>F11+F14</f>
        <v>2400422174</v>
      </c>
      <c r="G10" s="108">
        <f t="shared" si="0"/>
        <v>99.99846795963747</v>
      </c>
    </row>
    <row r="11" spans="1:7" s="3" customFormat="1" ht="25.5" customHeight="1">
      <c r="A11" s="124">
        <v>632</v>
      </c>
      <c r="B11" s="125"/>
      <c r="C11" s="32" t="s">
        <v>193</v>
      </c>
      <c r="D11" s="98">
        <f aca="true" t="shared" si="1" ref="D11:F12">D12</f>
        <v>458950</v>
      </c>
      <c r="E11" s="98">
        <f t="shared" si="1"/>
        <v>458950</v>
      </c>
      <c r="F11" s="98">
        <f t="shared" si="1"/>
        <v>422174</v>
      </c>
      <c r="G11" s="108">
        <f t="shared" si="0"/>
        <v>91.98692668046628</v>
      </c>
    </row>
    <row r="12" spans="1:7" s="3" customFormat="1" ht="12" customHeight="1">
      <c r="A12" s="125"/>
      <c r="B12" s="125">
        <v>6323</v>
      </c>
      <c r="C12" s="32" t="s">
        <v>194</v>
      </c>
      <c r="D12" s="98">
        <f t="shared" si="1"/>
        <v>458950</v>
      </c>
      <c r="E12" s="98">
        <f t="shared" si="1"/>
        <v>458950</v>
      </c>
      <c r="F12" s="98">
        <f t="shared" si="1"/>
        <v>422174</v>
      </c>
      <c r="G12" s="108">
        <f t="shared" si="0"/>
        <v>91.98692668046628</v>
      </c>
    </row>
    <row r="13" spans="1:7" s="3" customFormat="1" ht="12" customHeight="1">
      <c r="A13" s="125"/>
      <c r="B13" s="125"/>
      <c r="C13" s="33" t="s">
        <v>194</v>
      </c>
      <c r="D13" s="267">
        <v>458950</v>
      </c>
      <c r="E13" s="267">
        <v>458950</v>
      </c>
      <c r="F13" s="105">
        <v>422174</v>
      </c>
      <c r="G13" s="268">
        <f t="shared" si="0"/>
        <v>91.98692668046628</v>
      </c>
    </row>
    <row r="14" spans="1:7" s="3" customFormat="1" ht="12" customHeight="1">
      <c r="A14" s="124">
        <v>633</v>
      </c>
      <c r="B14" s="124"/>
      <c r="C14" s="32" t="s">
        <v>159</v>
      </c>
      <c r="D14" s="98">
        <f aca="true" t="shared" si="2" ref="D14:F15">SUM(D15)</f>
        <v>2400000000</v>
      </c>
      <c r="E14" s="98">
        <f t="shared" si="2"/>
        <v>2400000000</v>
      </c>
      <c r="F14" s="98">
        <f t="shared" si="2"/>
        <v>2400000000</v>
      </c>
      <c r="G14" s="108">
        <f t="shared" si="0"/>
        <v>100</v>
      </c>
    </row>
    <row r="15" spans="1:7" s="3" customFormat="1" ht="12" customHeight="1">
      <c r="A15" s="123"/>
      <c r="B15" s="125">
        <v>6331</v>
      </c>
      <c r="C15" s="33" t="s">
        <v>161</v>
      </c>
      <c r="D15" s="267">
        <f t="shared" si="2"/>
        <v>2400000000</v>
      </c>
      <c r="E15" s="267">
        <f t="shared" si="2"/>
        <v>2400000000</v>
      </c>
      <c r="F15" s="105">
        <f t="shared" si="2"/>
        <v>2400000000</v>
      </c>
      <c r="G15" s="268">
        <f t="shared" si="0"/>
        <v>100</v>
      </c>
    </row>
    <row r="16" spans="1:7" s="3" customFormat="1" ht="12" customHeight="1">
      <c r="A16" s="123"/>
      <c r="B16" s="125"/>
      <c r="C16" s="33" t="s">
        <v>160</v>
      </c>
      <c r="D16" s="267">
        <v>2400000000</v>
      </c>
      <c r="E16" s="267">
        <v>2400000000</v>
      </c>
      <c r="F16" s="78">
        <v>2400000000</v>
      </c>
      <c r="G16" s="268">
        <f t="shared" si="0"/>
        <v>100</v>
      </c>
    </row>
    <row r="17" spans="1:7" s="3" customFormat="1" ht="12.75">
      <c r="A17" s="124">
        <v>64</v>
      </c>
      <c r="B17" s="125"/>
      <c r="C17" s="30" t="s">
        <v>33</v>
      </c>
      <c r="D17" s="77">
        <f>D18+D24</f>
        <v>4700000</v>
      </c>
      <c r="E17" s="77">
        <f>E18+E24</f>
        <v>4700000</v>
      </c>
      <c r="F17" s="77">
        <f>F18+F24</f>
        <v>14520810</v>
      </c>
      <c r="G17" s="102">
        <f t="shared" si="0"/>
        <v>308.9534042553192</v>
      </c>
    </row>
    <row r="18" spans="1:7" s="3" customFormat="1" ht="12.75">
      <c r="A18" s="124">
        <v>641</v>
      </c>
      <c r="B18" s="125"/>
      <c r="C18" s="30" t="s">
        <v>34</v>
      </c>
      <c r="D18" s="77">
        <f>SUM(D19:D23)</f>
        <v>4000000</v>
      </c>
      <c r="E18" s="77">
        <f>SUM(E19:E23)</f>
        <v>4000000</v>
      </c>
      <c r="F18" s="77">
        <f>SUM(F19:F23)</f>
        <v>14071366</v>
      </c>
      <c r="G18" s="102">
        <f t="shared" si="0"/>
        <v>351.78415</v>
      </c>
    </row>
    <row r="19" spans="1:7" s="60" customFormat="1" ht="12.75">
      <c r="A19" s="45"/>
      <c r="B19" s="45">
        <v>6413</v>
      </c>
      <c r="C19" s="33" t="s">
        <v>35</v>
      </c>
      <c r="D19" s="267">
        <v>0</v>
      </c>
      <c r="E19" s="267">
        <v>0</v>
      </c>
      <c r="F19" s="78">
        <v>938</v>
      </c>
      <c r="G19" s="268" t="s">
        <v>92</v>
      </c>
    </row>
    <row r="20" spans="1:7" s="60" customFormat="1" ht="12.75">
      <c r="A20" s="45"/>
      <c r="B20" s="45">
        <v>6414</v>
      </c>
      <c r="C20" s="33" t="s">
        <v>36</v>
      </c>
      <c r="D20" s="267">
        <v>4000000</v>
      </c>
      <c r="E20" s="267">
        <v>4000000</v>
      </c>
      <c r="F20" s="78">
        <v>14047279</v>
      </c>
      <c r="G20" s="268">
        <f t="shared" si="0"/>
        <v>351.18197499999997</v>
      </c>
    </row>
    <row r="21" spans="1:7" s="60" customFormat="1" ht="12.75">
      <c r="A21" s="45"/>
      <c r="B21" s="45">
        <v>6415</v>
      </c>
      <c r="C21" s="33" t="s">
        <v>108</v>
      </c>
      <c r="D21" s="267">
        <v>0</v>
      </c>
      <c r="E21" s="267">
        <v>0</v>
      </c>
      <c r="F21" s="78">
        <v>23149</v>
      </c>
      <c r="G21" s="268" t="s">
        <v>92</v>
      </c>
    </row>
    <row r="22" spans="1:7" s="60" customFormat="1" ht="12.75" hidden="1">
      <c r="A22" s="45"/>
      <c r="B22" s="45">
        <v>6416</v>
      </c>
      <c r="C22" s="33" t="s">
        <v>37</v>
      </c>
      <c r="D22" s="78"/>
      <c r="E22" s="78"/>
      <c r="F22" s="78"/>
      <c r="G22" s="103"/>
    </row>
    <row r="23" spans="1:7" s="60" customFormat="1" ht="12.75" hidden="1">
      <c r="A23" s="45"/>
      <c r="B23" s="45">
        <v>6419</v>
      </c>
      <c r="C23" s="31" t="s">
        <v>39</v>
      </c>
      <c r="D23" s="78"/>
      <c r="E23" s="78"/>
      <c r="F23" s="78"/>
      <c r="G23" s="103"/>
    </row>
    <row r="24" spans="1:7" s="3" customFormat="1" ht="12.75">
      <c r="A24" s="124">
        <v>642</v>
      </c>
      <c r="B24" s="125"/>
      <c r="C24" s="30" t="s">
        <v>40</v>
      </c>
      <c r="D24" s="77">
        <f>SUM(D25:D26)</f>
        <v>700000</v>
      </c>
      <c r="E24" s="77">
        <f>SUM(E25:E26)</f>
        <v>700000</v>
      </c>
      <c r="F24" s="77">
        <f>SUM(F25:F26)</f>
        <v>449444</v>
      </c>
      <c r="G24" s="102">
        <f t="shared" si="0"/>
        <v>64.20628571428571</v>
      </c>
    </row>
    <row r="25" spans="1:7" s="60" customFormat="1" ht="12.75">
      <c r="A25" s="45"/>
      <c r="B25" s="45">
        <v>6422</v>
      </c>
      <c r="C25" s="33" t="s">
        <v>41</v>
      </c>
      <c r="D25" s="267">
        <v>700000</v>
      </c>
      <c r="E25" s="267">
        <v>700000</v>
      </c>
      <c r="F25" s="78">
        <v>449444</v>
      </c>
      <c r="G25" s="268">
        <f t="shared" si="0"/>
        <v>64.20628571428571</v>
      </c>
    </row>
    <row r="26" spans="1:7" s="60" customFormat="1" ht="12.75" hidden="1">
      <c r="A26" s="45"/>
      <c r="B26" s="45">
        <v>6429</v>
      </c>
      <c r="C26" s="31" t="s">
        <v>42</v>
      </c>
      <c r="D26" s="78"/>
      <c r="E26" s="78"/>
      <c r="F26" s="78"/>
      <c r="G26" s="103"/>
    </row>
    <row r="27" spans="1:7" s="3" customFormat="1" ht="27" customHeight="1">
      <c r="A27" s="64">
        <v>65</v>
      </c>
      <c r="B27" s="125"/>
      <c r="C27" s="30" t="s">
        <v>43</v>
      </c>
      <c r="D27" s="77">
        <f>D28</f>
        <v>1583000000</v>
      </c>
      <c r="E27" s="77">
        <f>E28</f>
        <v>1583000000</v>
      </c>
      <c r="F27" s="77">
        <f>F28</f>
        <v>1618790282</v>
      </c>
      <c r="G27" s="102">
        <f t="shared" si="0"/>
        <v>102.26091484523056</v>
      </c>
    </row>
    <row r="28" spans="1:7" s="3" customFormat="1" ht="12.75">
      <c r="A28" s="124">
        <v>652</v>
      </c>
      <c r="B28" s="125"/>
      <c r="C28" s="30" t="s">
        <v>44</v>
      </c>
      <c r="D28" s="77">
        <f>SUM(D29)</f>
        <v>1583000000</v>
      </c>
      <c r="E28" s="77">
        <f>SUM(E29)</f>
        <v>1583000000</v>
      </c>
      <c r="F28" s="77">
        <f>SUM(F29)</f>
        <v>1618790282</v>
      </c>
      <c r="G28" s="102">
        <f t="shared" si="0"/>
        <v>102.26091484523056</v>
      </c>
    </row>
    <row r="29" spans="1:7" s="60" customFormat="1" ht="12.75">
      <c r="A29" s="45"/>
      <c r="B29" s="45">
        <v>6526</v>
      </c>
      <c r="C29" s="33" t="s">
        <v>45</v>
      </c>
      <c r="D29" s="269">
        <f>SUM(D30:D33)</f>
        <v>1583000000</v>
      </c>
      <c r="E29" s="269">
        <f>SUM(E30:E33)</f>
        <v>1583000000</v>
      </c>
      <c r="F29" s="97">
        <f>SUM(F30:F34)</f>
        <v>1618790282</v>
      </c>
      <c r="G29" s="270">
        <f t="shared" si="0"/>
        <v>102.26091484523056</v>
      </c>
    </row>
    <row r="30" spans="1:7" s="60" customFormat="1" ht="12.75">
      <c r="A30" s="45"/>
      <c r="B30" s="45"/>
      <c r="C30" s="33" t="s">
        <v>109</v>
      </c>
      <c r="D30" s="269">
        <v>530000000</v>
      </c>
      <c r="E30" s="269">
        <v>530000000</v>
      </c>
      <c r="F30" s="97">
        <v>536444010</v>
      </c>
      <c r="G30" s="270">
        <f t="shared" si="0"/>
        <v>101.21585094339622</v>
      </c>
    </row>
    <row r="31" spans="1:7" s="60" customFormat="1" ht="12.75">
      <c r="A31" s="45"/>
      <c r="B31" s="45"/>
      <c r="C31" s="33" t="s">
        <v>110</v>
      </c>
      <c r="D31" s="269">
        <v>777000000</v>
      </c>
      <c r="E31" s="269">
        <v>777000000</v>
      </c>
      <c r="F31" s="97">
        <v>827914151</v>
      </c>
      <c r="G31" s="270">
        <f t="shared" si="0"/>
        <v>106.55265778635778</v>
      </c>
    </row>
    <row r="32" spans="1:7" s="60" customFormat="1" ht="12.75">
      <c r="A32" s="45"/>
      <c r="B32" s="45"/>
      <c r="C32" s="33" t="s">
        <v>236</v>
      </c>
      <c r="D32" s="269">
        <v>205000000</v>
      </c>
      <c r="E32" s="269">
        <v>205000000</v>
      </c>
      <c r="F32" s="97">
        <v>171216706</v>
      </c>
      <c r="G32" s="270">
        <f t="shared" si="0"/>
        <v>83.5203443902439</v>
      </c>
    </row>
    <row r="33" spans="1:7" s="60" customFormat="1" ht="12.75">
      <c r="A33" s="45"/>
      <c r="B33" s="45"/>
      <c r="C33" s="33" t="s">
        <v>235</v>
      </c>
      <c r="D33" s="269">
        <v>71000000</v>
      </c>
      <c r="E33" s="269">
        <v>71000000</v>
      </c>
      <c r="F33" s="97">
        <v>48125270</v>
      </c>
      <c r="G33" s="270">
        <f t="shared" si="0"/>
        <v>67.78207042253521</v>
      </c>
    </row>
    <row r="34" spans="1:7" s="60" customFormat="1" ht="12.75">
      <c r="A34" s="45"/>
      <c r="B34" s="45"/>
      <c r="C34" s="33" t="s">
        <v>205</v>
      </c>
      <c r="D34" s="269">
        <v>0</v>
      </c>
      <c r="E34" s="269">
        <v>0</v>
      </c>
      <c r="F34" s="97">
        <v>35090145</v>
      </c>
      <c r="G34" s="270" t="s">
        <v>92</v>
      </c>
    </row>
    <row r="35" spans="1:7" s="3" customFormat="1" ht="23.25" customHeight="1">
      <c r="A35" s="131">
        <v>66</v>
      </c>
      <c r="B35" s="125"/>
      <c r="C35" s="32" t="s">
        <v>111</v>
      </c>
      <c r="D35" s="77">
        <f>D36</f>
        <v>300000</v>
      </c>
      <c r="E35" s="77">
        <f>E36</f>
        <v>300000</v>
      </c>
      <c r="F35" s="77">
        <f>F36</f>
        <v>50366</v>
      </c>
      <c r="G35" s="102">
        <f t="shared" si="0"/>
        <v>16.788666666666664</v>
      </c>
    </row>
    <row r="36" spans="1:7" s="3" customFormat="1" ht="12" customHeight="1">
      <c r="A36" s="124">
        <v>661</v>
      </c>
      <c r="B36" s="125"/>
      <c r="C36" s="32" t="s">
        <v>112</v>
      </c>
      <c r="D36" s="77">
        <f>SUM(D37:D47)</f>
        <v>300000</v>
      </c>
      <c r="E36" s="77">
        <f>SUM(E37:E47)</f>
        <v>300000</v>
      </c>
      <c r="F36" s="77">
        <f>SUM(F37:F47)</f>
        <v>50366</v>
      </c>
      <c r="G36" s="102">
        <f t="shared" si="0"/>
        <v>16.788666666666664</v>
      </c>
    </row>
    <row r="37" spans="1:7" s="60" customFormat="1" ht="12.75">
      <c r="A37" s="45"/>
      <c r="B37" s="45">
        <v>6614</v>
      </c>
      <c r="C37" s="33" t="s">
        <v>113</v>
      </c>
      <c r="D37" s="267">
        <v>300000</v>
      </c>
      <c r="E37" s="267">
        <v>300000</v>
      </c>
      <c r="F37" s="78">
        <v>46366</v>
      </c>
      <c r="G37" s="268">
        <f t="shared" si="0"/>
        <v>15.455333333333332</v>
      </c>
    </row>
    <row r="38" spans="1:7" s="60" customFormat="1" ht="12.75" hidden="1">
      <c r="A38" s="124">
        <v>67</v>
      </c>
      <c r="B38" s="45">
        <v>6614</v>
      </c>
      <c r="C38" s="32" t="s">
        <v>114</v>
      </c>
      <c r="D38" s="271">
        <f aca="true" t="shared" si="3" ref="D38:F39">D39</f>
        <v>0</v>
      </c>
      <c r="E38" s="271">
        <f t="shared" si="3"/>
        <v>0</v>
      </c>
      <c r="F38" s="77">
        <f t="shared" si="3"/>
        <v>0</v>
      </c>
      <c r="G38" s="268" t="e">
        <f t="shared" si="0"/>
        <v>#DIV/0!</v>
      </c>
    </row>
    <row r="39" spans="1:7" s="60" customFormat="1" ht="25.5" hidden="1">
      <c r="A39" s="45"/>
      <c r="B39" s="45">
        <v>6614</v>
      </c>
      <c r="C39" s="32" t="s">
        <v>115</v>
      </c>
      <c r="D39" s="271">
        <f t="shared" si="3"/>
        <v>0</v>
      </c>
      <c r="E39" s="271">
        <f t="shared" si="3"/>
        <v>0</v>
      </c>
      <c r="F39" s="98">
        <f t="shared" si="3"/>
        <v>0</v>
      </c>
      <c r="G39" s="268" t="e">
        <f t="shared" si="0"/>
        <v>#DIV/0!</v>
      </c>
    </row>
    <row r="40" spans="1:7" s="60" customFormat="1" ht="25.5" hidden="1">
      <c r="A40" s="45"/>
      <c r="B40" s="45">
        <v>6614</v>
      </c>
      <c r="C40" s="45" t="s">
        <v>154</v>
      </c>
      <c r="D40" s="267"/>
      <c r="E40" s="267"/>
      <c r="F40" s="78"/>
      <c r="G40" s="268" t="e">
        <f t="shared" si="0"/>
        <v>#DIV/0!</v>
      </c>
    </row>
    <row r="41" spans="1:7" s="60" customFormat="1" ht="12.75" hidden="1">
      <c r="A41" s="45"/>
      <c r="B41" s="45">
        <v>6614</v>
      </c>
      <c r="C41" s="33" t="s">
        <v>116</v>
      </c>
      <c r="D41" s="267"/>
      <c r="E41" s="267"/>
      <c r="F41" s="97"/>
      <c r="G41" s="268" t="e">
        <f t="shared" si="0"/>
        <v>#DIV/0!</v>
      </c>
    </row>
    <row r="42" spans="1:7" s="60" customFormat="1" ht="12.75" hidden="1">
      <c r="A42" s="45"/>
      <c r="B42" s="45">
        <v>6614</v>
      </c>
      <c r="C42" s="33" t="s">
        <v>117</v>
      </c>
      <c r="D42" s="267"/>
      <c r="E42" s="267"/>
      <c r="F42" s="97"/>
      <c r="G42" s="268" t="e">
        <f t="shared" si="0"/>
        <v>#DIV/0!</v>
      </c>
    </row>
    <row r="43" spans="1:7" s="60" customFormat="1" ht="12.75" hidden="1">
      <c r="A43" s="45"/>
      <c r="B43" s="45">
        <v>6614</v>
      </c>
      <c r="C43" s="33" t="s">
        <v>118</v>
      </c>
      <c r="D43" s="267"/>
      <c r="E43" s="267"/>
      <c r="F43" s="97"/>
      <c r="G43" s="268" t="e">
        <f t="shared" si="0"/>
        <v>#DIV/0!</v>
      </c>
    </row>
    <row r="44" spans="1:7" s="60" customFormat="1" ht="12.75" hidden="1">
      <c r="A44" s="45"/>
      <c r="B44" s="45">
        <v>6614</v>
      </c>
      <c r="C44" s="33" t="s">
        <v>121</v>
      </c>
      <c r="D44" s="267"/>
      <c r="E44" s="267"/>
      <c r="F44" s="97"/>
      <c r="G44" s="268" t="e">
        <f t="shared" si="0"/>
        <v>#DIV/0!</v>
      </c>
    </row>
    <row r="45" spans="1:7" s="60" customFormat="1" ht="12.75" hidden="1">
      <c r="A45" s="45"/>
      <c r="B45" s="45">
        <v>6614</v>
      </c>
      <c r="C45" s="33" t="s">
        <v>120</v>
      </c>
      <c r="D45" s="267"/>
      <c r="E45" s="267"/>
      <c r="F45" s="97"/>
      <c r="G45" s="268" t="e">
        <f t="shared" si="0"/>
        <v>#DIV/0!</v>
      </c>
    </row>
    <row r="46" spans="1:7" s="60" customFormat="1" ht="12.75" hidden="1">
      <c r="A46" s="45"/>
      <c r="B46" s="45">
        <v>6614</v>
      </c>
      <c r="C46" s="33" t="s">
        <v>119</v>
      </c>
      <c r="D46" s="267"/>
      <c r="E46" s="267"/>
      <c r="F46" s="97"/>
      <c r="G46" s="268" t="e">
        <f t="shared" si="0"/>
        <v>#DIV/0!</v>
      </c>
    </row>
    <row r="47" spans="1:7" s="60" customFormat="1" ht="12.75">
      <c r="A47" s="45"/>
      <c r="B47" s="45">
        <v>6615</v>
      </c>
      <c r="C47" s="33" t="s">
        <v>206</v>
      </c>
      <c r="D47" s="267">
        <v>0</v>
      </c>
      <c r="E47" s="267">
        <v>0</v>
      </c>
      <c r="F47" s="97">
        <v>4000</v>
      </c>
      <c r="G47" s="268" t="s">
        <v>92</v>
      </c>
    </row>
    <row r="48" spans="1:7" s="60" customFormat="1" ht="12.75">
      <c r="A48" s="64">
        <v>68</v>
      </c>
      <c r="B48" s="45"/>
      <c r="C48" s="32" t="s">
        <v>201</v>
      </c>
      <c r="D48" s="77">
        <f aca="true" t="shared" si="4" ref="D48:E50">D49</f>
        <v>0</v>
      </c>
      <c r="E48" s="77">
        <f t="shared" si="4"/>
        <v>0</v>
      </c>
      <c r="F48" s="77">
        <f>F49</f>
        <v>283828</v>
      </c>
      <c r="G48" s="104" t="s">
        <v>92</v>
      </c>
    </row>
    <row r="49" spans="1:7" s="60" customFormat="1" ht="12.75">
      <c r="A49" s="124">
        <v>681</v>
      </c>
      <c r="B49" s="125"/>
      <c r="C49" s="32" t="s">
        <v>202</v>
      </c>
      <c r="D49" s="77">
        <f t="shared" si="4"/>
        <v>0</v>
      </c>
      <c r="E49" s="77">
        <f t="shared" si="4"/>
        <v>0</v>
      </c>
      <c r="F49" s="77">
        <f>F50</f>
        <v>283828</v>
      </c>
      <c r="G49" s="104" t="s">
        <v>92</v>
      </c>
    </row>
    <row r="50" spans="1:7" s="60" customFormat="1" ht="12.75">
      <c r="A50" s="125"/>
      <c r="B50" s="45">
        <v>6819</v>
      </c>
      <c r="C50" s="32" t="s">
        <v>203</v>
      </c>
      <c r="D50" s="77">
        <f t="shared" si="4"/>
        <v>0</v>
      </c>
      <c r="E50" s="77">
        <f t="shared" si="4"/>
        <v>0</v>
      </c>
      <c r="F50" s="77">
        <f>F51</f>
        <v>283828</v>
      </c>
      <c r="G50" s="104" t="s">
        <v>92</v>
      </c>
    </row>
    <row r="51" spans="1:7" s="60" customFormat="1" ht="12.75">
      <c r="A51" s="125"/>
      <c r="B51" s="125"/>
      <c r="C51" s="33" t="s">
        <v>204</v>
      </c>
      <c r="D51" s="267">
        <v>0</v>
      </c>
      <c r="E51" s="267">
        <v>0</v>
      </c>
      <c r="F51" s="97">
        <v>283828</v>
      </c>
      <c r="G51" s="270" t="s">
        <v>92</v>
      </c>
    </row>
    <row r="52" spans="1:7" s="3" customFormat="1" ht="19.5" customHeight="1">
      <c r="A52" s="64">
        <v>7</v>
      </c>
      <c r="B52" s="124"/>
      <c r="C52" s="32" t="s">
        <v>46</v>
      </c>
      <c r="D52" s="77">
        <f>D53</f>
        <v>0</v>
      </c>
      <c r="E52" s="77">
        <f>E53</f>
        <v>0</v>
      </c>
      <c r="F52" s="77">
        <f>F53</f>
        <v>752084</v>
      </c>
      <c r="G52" s="104" t="s">
        <v>92</v>
      </c>
    </row>
    <row r="53" spans="1:7" s="3" customFormat="1" ht="15.75" customHeight="1">
      <c r="A53" s="64">
        <v>72</v>
      </c>
      <c r="B53" s="124"/>
      <c r="C53" s="32" t="s">
        <v>49</v>
      </c>
      <c r="D53" s="77">
        <f>D54+D56</f>
        <v>0</v>
      </c>
      <c r="E53" s="77">
        <f>E54+E56</f>
        <v>0</v>
      </c>
      <c r="F53" s="77">
        <f>F54+F56</f>
        <v>752084</v>
      </c>
      <c r="G53" s="104" t="s">
        <v>92</v>
      </c>
    </row>
    <row r="54" spans="1:7" s="3" customFormat="1" ht="15" customHeight="1">
      <c r="A54" s="124">
        <v>721</v>
      </c>
      <c r="B54" s="124"/>
      <c r="C54" s="32" t="s">
        <v>47</v>
      </c>
      <c r="D54" s="77">
        <f>D55</f>
        <v>0</v>
      </c>
      <c r="E54" s="77">
        <f>E55</f>
        <v>0</v>
      </c>
      <c r="F54" s="77">
        <f>F55</f>
        <v>742447</v>
      </c>
      <c r="G54" s="104" t="s">
        <v>92</v>
      </c>
    </row>
    <row r="55" spans="1:7" s="60" customFormat="1" ht="12.75">
      <c r="A55" s="45"/>
      <c r="B55" s="45">
        <v>7211</v>
      </c>
      <c r="C55" s="33" t="s">
        <v>48</v>
      </c>
      <c r="D55" s="267">
        <v>0</v>
      </c>
      <c r="E55" s="267">
        <v>0</v>
      </c>
      <c r="F55" s="78">
        <v>742447</v>
      </c>
      <c r="G55" s="270" t="s">
        <v>92</v>
      </c>
    </row>
    <row r="56" spans="1:7" s="3" customFormat="1" ht="12.75">
      <c r="A56" s="124">
        <v>723</v>
      </c>
      <c r="B56" s="125"/>
      <c r="C56" s="32" t="s">
        <v>97</v>
      </c>
      <c r="D56" s="77">
        <f>D57</f>
        <v>0</v>
      </c>
      <c r="E56" s="77">
        <f>E57</f>
        <v>0</v>
      </c>
      <c r="F56" s="77">
        <f>F57</f>
        <v>9637</v>
      </c>
      <c r="G56" s="104" t="s">
        <v>92</v>
      </c>
    </row>
    <row r="57" spans="1:7" s="60" customFormat="1" ht="12.75">
      <c r="A57" s="31"/>
      <c r="B57" s="45">
        <v>7231</v>
      </c>
      <c r="C57" s="33" t="s">
        <v>96</v>
      </c>
      <c r="D57" s="267">
        <v>0</v>
      </c>
      <c r="E57" s="267">
        <v>0</v>
      </c>
      <c r="F57" s="78">
        <v>9637</v>
      </c>
      <c r="G57" s="270" t="s">
        <v>92</v>
      </c>
    </row>
    <row r="58" spans="1:7" s="3" customFormat="1" ht="13.5" customHeight="1">
      <c r="A58" s="125"/>
      <c r="B58" s="125"/>
      <c r="C58" s="106"/>
      <c r="D58" s="77"/>
      <c r="E58" s="77"/>
      <c r="F58" s="77"/>
      <c r="G58" s="77"/>
    </row>
    <row r="59" spans="1:7" s="3" customFormat="1" ht="13.5" customHeight="1">
      <c r="A59" s="125"/>
      <c r="B59" s="125"/>
      <c r="C59" s="33"/>
      <c r="D59" s="91"/>
      <c r="E59" s="91"/>
      <c r="F59" s="91"/>
      <c r="G59" s="91"/>
    </row>
    <row r="60" spans="1:7" s="3" customFormat="1" ht="13.5" customHeight="1">
      <c r="A60" s="125"/>
      <c r="B60" s="125"/>
      <c r="C60" s="33"/>
      <c r="D60" s="91"/>
      <c r="E60" s="91"/>
      <c r="F60" s="70"/>
      <c r="G60" s="70"/>
    </row>
    <row r="61" spans="1:5" s="3" customFormat="1" ht="13.5" customHeight="1">
      <c r="A61" s="125"/>
      <c r="B61" s="125"/>
      <c r="C61" s="33"/>
      <c r="D61" s="9"/>
      <c r="E61" s="9"/>
    </row>
    <row r="62" spans="1:5" s="3" customFormat="1" ht="13.5" customHeight="1">
      <c r="A62" s="125"/>
      <c r="B62" s="125"/>
      <c r="C62" s="33"/>
      <c r="D62" s="9"/>
      <c r="E62" s="9"/>
    </row>
    <row r="63" spans="1:5" s="3" customFormat="1" ht="13.5" customHeight="1">
      <c r="A63" s="125"/>
      <c r="B63" s="125"/>
      <c r="C63" s="33"/>
      <c r="D63" s="9"/>
      <c r="E63" s="9"/>
    </row>
    <row r="64" spans="1:5" s="3" customFormat="1" ht="13.5" customHeight="1">
      <c r="A64" s="125"/>
      <c r="B64" s="125"/>
      <c r="C64" s="33"/>
      <c r="D64" s="9"/>
      <c r="E64" s="9"/>
    </row>
    <row r="65" spans="1:5" s="3" customFormat="1" ht="13.5" customHeight="1">
      <c r="A65" s="125"/>
      <c r="B65" s="125"/>
      <c r="C65" s="33"/>
      <c r="D65" s="9"/>
      <c r="E65" s="9"/>
    </row>
    <row r="66" spans="1:5" s="3" customFormat="1" ht="13.5" customHeight="1">
      <c r="A66" s="125"/>
      <c r="B66" s="125"/>
      <c r="C66" s="33"/>
      <c r="D66" s="9"/>
      <c r="E66" s="9"/>
    </row>
    <row r="67" spans="1:5" s="3" customFormat="1" ht="13.5" customHeight="1">
      <c r="A67" s="125"/>
      <c r="B67" s="125"/>
      <c r="C67" s="33"/>
      <c r="D67" s="9"/>
      <c r="E67" s="9"/>
    </row>
    <row r="68" spans="1:3" s="9" customFormat="1" ht="27" customHeight="1">
      <c r="A68" s="125"/>
      <c r="B68" s="125"/>
      <c r="C68" s="45"/>
    </row>
    <row r="69" spans="1:5" s="3" customFormat="1" ht="13.5" customHeight="1">
      <c r="A69" s="125"/>
      <c r="B69" s="125"/>
      <c r="C69" s="45"/>
      <c r="D69" s="9"/>
      <c r="E69" s="9"/>
    </row>
    <row r="70" spans="1:5" s="3" customFormat="1" ht="13.5" customHeight="1">
      <c r="A70" s="125"/>
      <c r="B70" s="125"/>
      <c r="C70" s="45"/>
      <c r="D70" s="9"/>
      <c r="E70" s="9"/>
    </row>
    <row r="71" spans="1:5" s="3" customFormat="1" ht="13.5" customHeight="1">
      <c r="A71" s="125"/>
      <c r="B71" s="125"/>
      <c r="C71" s="45"/>
      <c r="D71" s="9"/>
      <c r="E71" s="9"/>
    </row>
    <row r="72" spans="1:5" s="3" customFormat="1" ht="13.5" customHeight="1">
      <c r="A72" s="125"/>
      <c r="B72" s="125"/>
      <c r="C72" s="45"/>
      <c r="D72" s="9"/>
      <c r="E72" s="9"/>
    </row>
    <row r="73" spans="1:5" s="3" customFormat="1" ht="13.5" customHeight="1">
      <c r="A73" s="125"/>
      <c r="B73" s="125"/>
      <c r="C73" s="45"/>
      <c r="D73" s="9"/>
      <c r="E73" s="9"/>
    </row>
    <row r="74" spans="1:5" s="3" customFormat="1" ht="13.5" customHeight="1">
      <c r="A74" s="125"/>
      <c r="B74" s="125"/>
      <c r="C74" s="45"/>
      <c r="D74" s="9"/>
      <c r="E74" s="9"/>
    </row>
    <row r="75" spans="1:5" s="3" customFormat="1" ht="13.5" customHeight="1">
      <c r="A75" s="125"/>
      <c r="B75" s="125"/>
      <c r="C75" s="45"/>
      <c r="D75" s="9"/>
      <c r="E75" s="9"/>
    </row>
    <row r="76" spans="1:5" s="3" customFormat="1" ht="13.5" customHeight="1">
      <c r="A76" s="125"/>
      <c r="B76" s="125"/>
      <c r="C76" s="45"/>
      <c r="D76" s="9"/>
      <c r="E76" s="9"/>
    </row>
    <row r="77" spans="1:5" s="3" customFormat="1" ht="13.5" customHeight="1">
      <c r="A77" s="125"/>
      <c r="B77" s="125"/>
      <c r="C77" s="45"/>
      <c r="D77" s="9"/>
      <c r="E77" s="9"/>
    </row>
    <row r="78" spans="1:5" s="3" customFormat="1" ht="13.5" customHeight="1">
      <c r="A78" s="125"/>
      <c r="B78" s="125"/>
      <c r="C78" s="45"/>
      <c r="D78" s="9"/>
      <c r="E78" s="9"/>
    </row>
    <row r="79" spans="1:5" s="3" customFormat="1" ht="13.5" customHeight="1">
      <c r="A79" s="125"/>
      <c r="B79" s="125"/>
      <c r="C79" s="45"/>
      <c r="D79" s="9"/>
      <c r="E79" s="9"/>
    </row>
    <row r="80" spans="1:5" s="3" customFormat="1" ht="13.5" customHeight="1">
      <c r="A80" s="125"/>
      <c r="B80" s="125"/>
      <c r="C80" s="45"/>
      <c r="D80" s="9"/>
      <c r="E80" s="9"/>
    </row>
    <row r="81" spans="1:5" s="3" customFormat="1" ht="13.5" customHeight="1">
      <c r="A81" s="125"/>
      <c r="B81" s="125"/>
      <c r="C81" s="45"/>
      <c r="D81" s="9"/>
      <c r="E81" s="9"/>
    </row>
    <row r="82" spans="1:5" s="3" customFormat="1" ht="18" customHeight="1">
      <c r="A82" s="24"/>
      <c r="B82" s="21"/>
      <c r="C82" s="45"/>
      <c r="D82" s="9"/>
      <c r="E82" s="9"/>
    </row>
    <row r="83" spans="1:3" s="3" customFormat="1" ht="12.75">
      <c r="A83" s="73"/>
      <c r="B83" s="19"/>
      <c r="C83" s="45"/>
    </row>
    <row r="84" spans="1:3" s="3" customFormat="1" ht="12.75">
      <c r="A84" s="73"/>
      <c r="B84" s="19"/>
      <c r="C84" s="45"/>
    </row>
    <row r="85" spans="1:3" s="3" customFormat="1" ht="12.75">
      <c r="A85" s="73"/>
      <c r="B85" s="19"/>
      <c r="C85" s="45"/>
    </row>
    <row r="86" spans="1:3" s="3" customFormat="1" ht="12.75">
      <c r="A86" s="73"/>
      <c r="B86" s="18"/>
      <c r="C86" s="45"/>
    </row>
    <row r="87" spans="1:3" s="3" customFormat="1" ht="12.75">
      <c r="A87" s="73"/>
      <c r="B87" s="18"/>
      <c r="C87" s="45"/>
    </row>
    <row r="88" spans="1:3" s="3" customFormat="1" ht="12.75">
      <c r="A88" s="73"/>
      <c r="B88" s="18"/>
      <c r="C88" s="45"/>
    </row>
    <row r="89" spans="1:3" s="3" customFormat="1" ht="12.75">
      <c r="A89" s="126"/>
      <c r="B89" s="253"/>
      <c r="C89" s="45"/>
    </row>
    <row r="90" spans="1:3" s="3" customFormat="1" ht="12.75">
      <c r="A90" s="126"/>
      <c r="B90" s="253"/>
      <c r="C90" s="45"/>
    </row>
    <row r="91" spans="1:3" s="3" customFormat="1" ht="12.75">
      <c r="A91" s="126"/>
      <c r="B91" s="18"/>
      <c r="C91" s="45"/>
    </row>
    <row r="92" spans="1:3" s="3" customFormat="1" ht="12.75">
      <c r="A92" s="126"/>
      <c r="B92" s="253"/>
      <c r="C92" s="45"/>
    </row>
    <row r="93" spans="1:3" s="3" customFormat="1" ht="12.75">
      <c r="A93" s="126"/>
      <c r="B93" s="253"/>
      <c r="C93" s="45"/>
    </row>
    <row r="94" spans="1:3" s="3" customFormat="1" ht="12.75">
      <c r="A94" s="126"/>
      <c r="B94" s="253"/>
      <c r="C94" s="45"/>
    </row>
    <row r="95" spans="1:3" s="3" customFormat="1" ht="12.75">
      <c r="A95" s="126"/>
      <c r="B95" s="253"/>
      <c r="C95" s="11"/>
    </row>
    <row r="96" spans="1:3" s="3" customFormat="1" ht="12.75">
      <c r="A96" s="126"/>
      <c r="B96" s="253"/>
      <c r="C96" s="11"/>
    </row>
    <row r="97" spans="1:3" s="3" customFormat="1" ht="12.75">
      <c r="A97" s="126"/>
      <c r="B97" s="253"/>
      <c r="C97" s="18"/>
    </row>
    <row r="98" spans="1:3" s="3" customFormat="1" ht="12.75">
      <c r="A98" s="126"/>
      <c r="B98" s="253"/>
      <c r="C98" s="11"/>
    </row>
    <row r="99" spans="1:3" s="3" customFormat="1" ht="12.75">
      <c r="A99" s="126"/>
      <c r="B99" s="253"/>
      <c r="C99" s="11"/>
    </row>
    <row r="100" spans="1:3" s="3" customFormat="1" ht="12.75">
      <c r="A100" s="126"/>
      <c r="B100" s="253"/>
      <c r="C100" s="18"/>
    </row>
    <row r="101" spans="1:3" s="3" customFormat="1" ht="12.75">
      <c r="A101" s="126"/>
      <c r="B101" s="253"/>
      <c r="C101" s="11"/>
    </row>
    <row r="102" spans="1:3" s="3" customFormat="1" ht="12.75">
      <c r="A102" s="126"/>
      <c r="B102" s="253"/>
      <c r="C102" s="11"/>
    </row>
    <row r="103" spans="1:3" s="3" customFormat="1" ht="13.5" customHeight="1">
      <c r="A103" s="126"/>
      <c r="B103" s="253"/>
      <c r="C103" s="11"/>
    </row>
    <row r="104" spans="1:3" s="3" customFormat="1" ht="13.5" customHeight="1">
      <c r="A104" s="126"/>
      <c r="B104" s="253"/>
      <c r="C104" s="10"/>
    </row>
    <row r="105" spans="1:3" s="3" customFormat="1" ht="13.5" customHeight="1">
      <c r="A105" s="126"/>
      <c r="B105" s="253"/>
      <c r="C105" s="7"/>
    </row>
    <row r="106" spans="1:5" s="3" customFormat="1" ht="26.25" customHeight="1">
      <c r="A106" s="126"/>
      <c r="B106" s="18"/>
      <c r="C106" s="299"/>
      <c r="D106" s="300"/>
      <c r="E106" s="8"/>
    </row>
    <row r="107" spans="1:3" s="3" customFormat="1" ht="13.5" customHeight="1">
      <c r="A107" s="126"/>
      <c r="B107" s="253"/>
      <c r="C107" s="11"/>
    </row>
    <row r="108" spans="1:3" s="3" customFormat="1" ht="13.5" customHeight="1">
      <c r="A108" s="126"/>
      <c r="B108" s="253"/>
      <c r="C108" s="10"/>
    </row>
    <row r="109" spans="1:3" s="3" customFormat="1" ht="13.5" customHeight="1">
      <c r="A109" s="126"/>
      <c r="B109" s="253"/>
      <c r="C109" s="10"/>
    </row>
    <row r="110" spans="1:3" s="3" customFormat="1" ht="13.5" customHeight="1">
      <c r="A110" s="126"/>
      <c r="B110" s="140"/>
      <c r="C110" s="18"/>
    </row>
    <row r="111" spans="1:3" s="3" customFormat="1" ht="13.5" customHeight="1">
      <c r="A111" s="126"/>
      <c r="B111" s="15"/>
      <c r="C111" s="15"/>
    </row>
    <row r="112" spans="1:3" s="3" customFormat="1" ht="13.5" customHeight="1">
      <c r="A112" s="126"/>
      <c r="B112" s="18"/>
      <c r="C112" s="17"/>
    </row>
    <row r="113" spans="1:3" s="3" customFormat="1" ht="13.5" customHeight="1">
      <c r="A113" s="126"/>
      <c r="B113" s="253"/>
      <c r="C113" s="11"/>
    </row>
    <row r="114" spans="1:5" s="3" customFormat="1" ht="28.5" customHeight="1">
      <c r="A114" s="126"/>
      <c r="B114" s="253"/>
      <c r="C114" s="301"/>
      <c r="D114" s="300"/>
      <c r="E114" s="8"/>
    </row>
    <row r="115" spans="1:5" s="3" customFormat="1" ht="13.5" customHeight="1">
      <c r="A115" s="126"/>
      <c r="B115" s="253"/>
      <c r="C115" s="18"/>
      <c r="D115" s="8"/>
      <c r="E115" s="8"/>
    </row>
    <row r="116" spans="1:3" s="3" customFormat="1" ht="13.5" customHeight="1">
      <c r="A116" s="126"/>
      <c r="B116" s="253"/>
      <c r="C116" s="11"/>
    </row>
    <row r="117" spans="1:3" s="3" customFormat="1" ht="13.5" customHeight="1">
      <c r="A117" s="126"/>
      <c r="B117" s="253"/>
      <c r="C117" s="17"/>
    </row>
    <row r="118" spans="1:3" s="3" customFormat="1" ht="13.5" customHeight="1">
      <c r="A118" s="126"/>
      <c r="B118" s="253"/>
      <c r="C118" s="11"/>
    </row>
    <row r="119" spans="1:5" s="3" customFormat="1" ht="22.5" customHeight="1">
      <c r="A119" s="126"/>
      <c r="B119" s="253"/>
      <c r="C119" s="299"/>
      <c r="D119" s="300"/>
      <c r="E119" s="8"/>
    </row>
    <row r="120" spans="1:3" s="3" customFormat="1" ht="13.5" customHeight="1">
      <c r="A120" s="126"/>
      <c r="B120" s="15"/>
      <c r="C120" s="15"/>
    </row>
    <row r="121" spans="1:3" s="3" customFormat="1" ht="13.5" customHeight="1">
      <c r="A121" s="126"/>
      <c r="B121" s="15"/>
      <c r="C121" s="7"/>
    </row>
    <row r="122" spans="1:5" s="3" customFormat="1" ht="13.5" customHeight="1">
      <c r="A122" s="126"/>
      <c r="B122" s="15"/>
      <c r="C122" s="19"/>
      <c r="D122" s="2"/>
      <c r="E122" s="2"/>
    </row>
    <row r="123" spans="1:3" s="3" customFormat="1" ht="13.5" customHeight="1">
      <c r="A123" s="126"/>
      <c r="B123" s="18"/>
      <c r="C123" s="18"/>
    </row>
    <row r="124" spans="1:3" s="3" customFormat="1" ht="13.5" customHeight="1">
      <c r="A124" s="126"/>
      <c r="B124" s="253"/>
      <c r="C124" s="11"/>
    </row>
    <row r="125" spans="1:5" s="3" customFormat="1" ht="13.5" customHeight="1">
      <c r="A125" s="126"/>
      <c r="B125" s="253"/>
      <c r="C125" s="10"/>
      <c r="D125" s="2"/>
      <c r="E125" s="2"/>
    </row>
    <row r="126" spans="1:3" s="3" customFormat="1" ht="13.5" customHeight="1">
      <c r="A126" s="126"/>
      <c r="B126" s="253"/>
      <c r="C126" s="7"/>
    </row>
    <row r="127" spans="1:3" s="3" customFormat="1" ht="13.5" customHeight="1">
      <c r="A127" s="126"/>
      <c r="B127" s="18"/>
      <c r="C127" s="18"/>
    </row>
    <row r="128" spans="1:3" s="3" customFormat="1" ht="13.5" customHeight="1">
      <c r="A128" s="126"/>
      <c r="B128" s="15"/>
      <c r="C128" s="11"/>
    </row>
    <row r="129" spans="1:3" s="3" customFormat="1" ht="13.5" customHeight="1">
      <c r="A129" s="126"/>
      <c r="B129" s="15"/>
      <c r="C129" s="7"/>
    </row>
    <row r="130" spans="1:5" s="3" customFormat="1" ht="22.5" customHeight="1">
      <c r="A130" s="126"/>
      <c r="B130" s="18"/>
      <c r="C130" s="299"/>
      <c r="D130" s="300"/>
      <c r="E130" s="8"/>
    </row>
    <row r="131" spans="1:3" s="3" customFormat="1" ht="13.5" customHeight="1">
      <c r="A131" s="126"/>
      <c r="B131" s="253"/>
      <c r="C131" s="11"/>
    </row>
    <row r="132" spans="1:3" s="3" customFormat="1" ht="13.5" customHeight="1">
      <c r="A132" s="126"/>
      <c r="B132" s="18"/>
      <c r="C132" s="18"/>
    </row>
    <row r="133" spans="1:3" s="3" customFormat="1" ht="13.5" customHeight="1">
      <c r="A133" s="126"/>
      <c r="B133" s="253"/>
      <c r="C133" s="11"/>
    </row>
    <row r="134" spans="1:3" s="3" customFormat="1" ht="13.5" customHeight="1">
      <c r="A134" s="126"/>
      <c r="B134" s="253"/>
      <c r="C134" s="11"/>
    </row>
    <row r="135" spans="1:3" s="3" customFormat="1" ht="13.5" customHeight="1">
      <c r="A135" s="73"/>
      <c r="B135" s="19"/>
      <c r="C135" s="7"/>
    </row>
    <row r="136" spans="1:5" s="3" customFormat="1" ht="13.5" customHeight="1">
      <c r="A136" s="126"/>
      <c r="B136" s="254"/>
      <c r="C136" s="7"/>
      <c r="D136" s="2"/>
      <c r="E136" s="2"/>
    </row>
    <row r="137" spans="1:5" s="3" customFormat="1" ht="13.5" customHeight="1">
      <c r="A137" s="126"/>
      <c r="B137" s="254"/>
      <c r="C137" s="10"/>
      <c r="D137" s="2"/>
      <c r="E137" s="2"/>
    </row>
    <row r="138" spans="1:5" s="3" customFormat="1" ht="13.5" customHeight="1">
      <c r="A138" s="126"/>
      <c r="B138" s="18"/>
      <c r="C138" s="17"/>
      <c r="D138" s="2"/>
      <c r="E138" s="2"/>
    </row>
    <row r="139" spans="1:3" s="3" customFormat="1" ht="12.75">
      <c r="A139" s="126"/>
      <c r="B139" s="253"/>
      <c r="C139" s="11"/>
    </row>
    <row r="140" spans="1:3" s="3" customFormat="1" ht="12.75">
      <c r="A140" s="126"/>
      <c r="B140" s="253"/>
      <c r="C140" s="7"/>
    </row>
    <row r="141" spans="1:3" s="3" customFormat="1" ht="12.75">
      <c r="A141" s="126"/>
      <c r="B141" s="253"/>
      <c r="C141" s="10"/>
    </row>
    <row r="142" spans="1:3" s="3" customFormat="1" ht="12.75">
      <c r="A142" s="126"/>
      <c r="B142" s="18"/>
      <c r="C142" s="18"/>
    </row>
    <row r="143" spans="1:3" s="3" customFormat="1" ht="12.75">
      <c r="A143" s="126"/>
      <c r="B143" s="253"/>
      <c r="C143" s="11"/>
    </row>
    <row r="144" spans="1:3" s="3" customFormat="1" ht="12.75">
      <c r="A144" s="126"/>
      <c r="B144" s="253"/>
      <c r="C144" s="11"/>
    </row>
    <row r="145" spans="1:5" s="3" customFormat="1" ht="12.75">
      <c r="A145" s="126"/>
      <c r="B145" s="255"/>
      <c r="C145" s="5"/>
      <c r="D145" s="16"/>
      <c r="E145" s="16"/>
    </row>
    <row r="146" spans="1:3" s="3" customFormat="1" ht="12.75">
      <c r="A146" s="126"/>
      <c r="B146" s="253"/>
      <c r="C146" s="11"/>
    </row>
    <row r="147" spans="1:3" s="3" customFormat="1" ht="12.75">
      <c r="A147" s="126"/>
      <c r="B147" s="253"/>
      <c r="C147" s="11"/>
    </row>
    <row r="148" spans="1:3" s="3" customFormat="1" ht="12.75">
      <c r="A148" s="126"/>
      <c r="B148" s="253"/>
      <c r="C148" s="11"/>
    </row>
    <row r="149" spans="1:3" s="3" customFormat="1" ht="12.75">
      <c r="A149" s="126"/>
      <c r="B149" s="18"/>
      <c r="C149" s="18"/>
    </row>
    <row r="150" spans="1:3" s="3" customFormat="1" ht="12.75">
      <c r="A150" s="126"/>
      <c r="B150" s="253"/>
      <c r="C150" s="11"/>
    </row>
    <row r="151" spans="1:3" s="3" customFormat="1" ht="12.75">
      <c r="A151" s="126"/>
      <c r="B151" s="18"/>
      <c r="C151" s="18"/>
    </row>
    <row r="152" spans="1:3" s="3" customFormat="1" ht="12.75">
      <c r="A152" s="126"/>
      <c r="B152" s="253"/>
      <c r="C152" s="11"/>
    </row>
    <row r="153" spans="1:3" s="3" customFormat="1" ht="12.75">
      <c r="A153" s="126"/>
      <c r="B153" s="253"/>
      <c r="C153" s="11"/>
    </row>
    <row r="154" spans="1:3" s="3" customFormat="1" ht="12.75">
      <c r="A154" s="126"/>
      <c r="B154" s="253"/>
      <c r="C154" s="11"/>
    </row>
    <row r="155" spans="1:3" s="3" customFormat="1" ht="12.75">
      <c r="A155" s="126"/>
      <c r="B155" s="253"/>
      <c r="C155" s="11"/>
    </row>
    <row r="156" spans="1:5" s="3" customFormat="1" ht="28.5" customHeight="1">
      <c r="A156" s="14"/>
      <c r="B156" s="14"/>
      <c r="C156" s="307"/>
      <c r="D156" s="308"/>
      <c r="E156" s="73"/>
    </row>
    <row r="157" spans="1:3" s="3" customFormat="1" ht="12.75">
      <c r="A157" s="126"/>
      <c r="B157" s="253"/>
      <c r="C157" s="10"/>
    </row>
    <row r="158" spans="1:3" s="3" customFormat="1" ht="12.75">
      <c r="A158" s="126"/>
      <c r="B158" s="256"/>
      <c r="C158" s="6"/>
    </row>
    <row r="159" spans="1:3" s="3" customFormat="1" ht="12.75">
      <c r="A159" s="126"/>
      <c r="B159" s="253"/>
      <c r="C159" s="11"/>
    </row>
    <row r="160" spans="1:3" s="3" customFormat="1" ht="12.75">
      <c r="A160" s="126"/>
      <c r="B160" s="255"/>
      <c r="C160" s="5"/>
    </row>
    <row r="161" spans="1:3" s="3" customFormat="1" ht="12.75">
      <c r="A161" s="126"/>
      <c r="B161" s="255"/>
      <c r="C161" s="5"/>
    </row>
    <row r="162" spans="1:3" s="3" customFormat="1" ht="12.75">
      <c r="A162" s="126"/>
      <c r="B162" s="253"/>
      <c r="C162" s="11"/>
    </row>
    <row r="163" spans="1:3" s="3" customFormat="1" ht="12.75">
      <c r="A163" s="126"/>
      <c r="B163" s="18"/>
      <c r="C163" s="18"/>
    </row>
    <row r="164" spans="1:3" s="3" customFormat="1" ht="12.75">
      <c r="A164" s="126"/>
      <c r="B164" s="253"/>
      <c r="C164" s="11"/>
    </row>
    <row r="165" spans="1:3" s="3" customFormat="1" ht="12.75">
      <c r="A165" s="126"/>
      <c r="B165" s="253"/>
      <c r="C165" s="11"/>
    </row>
    <row r="166" spans="1:3" s="3" customFormat="1" ht="12.75">
      <c r="A166" s="126"/>
      <c r="B166" s="18"/>
      <c r="C166" s="18"/>
    </row>
    <row r="167" spans="1:3" s="3" customFormat="1" ht="12.75">
      <c r="A167" s="126"/>
      <c r="B167" s="253"/>
      <c r="C167" s="11"/>
    </row>
    <row r="168" spans="1:3" s="3" customFormat="1" ht="12.75">
      <c r="A168" s="126"/>
      <c r="B168" s="255"/>
      <c r="C168" s="5"/>
    </row>
    <row r="169" spans="1:3" s="3" customFormat="1" ht="12.75">
      <c r="A169" s="126"/>
      <c r="B169" s="18"/>
      <c r="C169" s="6"/>
    </row>
    <row r="170" spans="1:3" s="3" customFormat="1" ht="12.75">
      <c r="A170" s="126"/>
      <c r="B170" s="15"/>
      <c r="C170" s="5"/>
    </row>
    <row r="171" spans="1:3" s="3" customFormat="1" ht="12.75">
      <c r="A171" s="126"/>
      <c r="B171" s="18"/>
      <c r="C171" s="18"/>
    </row>
    <row r="172" spans="1:3" s="3" customFormat="1" ht="12.75">
      <c r="A172" s="126"/>
      <c r="B172" s="253"/>
      <c r="C172" s="11"/>
    </row>
    <row r="173" spans="1:3" s="3" customFormat="1" ht="12.75">
      <c r="A173" s="126"/>
      <c r="B173" s="253"/>
      <c r="C173" s="10"/>
    </row>
    <row r="174" spans="1:3" s="3" customFormat="1" ht="12.75">
      <c r="A174" s="126"/>
      <c r="B174" s="15"/>
      <c r="C174" s="18"/>
    </row>
    <row r="175" spans="1:3" s="3" customFormat="1" ht="12.75">
      <c r="A175" s="126"/>
      <c r="B175" s="15"/>
      <c r="C175" s="5"/>
    </row>
    <row r="176" spans="1:3" s="3" customFormat="1" ht="12.75">
      <c r="A176" s="126"/>
      <c r="B176" s="15"/>
      <c r="C176" s="20"/>
    </row>
    <row r="177" spans="1:3" s="3" customFormat="1" ht="12.75">
      <c r="A177" s="126"/>
      <c r="B177" s="18"/>
      <c r="C177" s="17"/>
    </row>
    <row r="178" spans="1:3" s="3" customFormat="1" ht="12.75">
      <c r="A178" s="126"/>
      <c r="B178" s="253"/>
      <c r="C178" s="11"/>
    </row>
    <row r="179" spans="1:3" s="3" customFormat="1" ht="12.75">
      <c r="A179" s="126"/>
      <c r="B179" s="256"/>
      <c r="C179" s="4"/>
    </row>
    <row r="180" spans="1:5" s="3" customFormat="1" ht="11.25" customHeight="1">
      <c r="A180" s="126"/>
      <c r="B180" s="255"/>
      <c r="C180" s="5"/>
      <c r="D180" s="16"/>
      <c r="E180" s="16"/>
    </row>
    <row r="181" spans="1:5" s="3" customFormat="1" ht="24" customHeight="1">
      <c r="A181" s="126"/>
      <c r="B181" s="255"/>
      <c r="C181" s="309"/>
      <c r="D181" s="300"/>
      <c r="E181" s="8"/>
    </row>
    <row r="182" spans="1:5" s="3" customFormat="1" ht="15" customHeight="1">
      <c r="A182" s="126"/>
      <c r="B182" s="255"/>
      <c r="C182" s="309"/>
      <c r="D182" s="300"/>
      <c r="E182" s="8"/>
    </row>
    <row r="183" spans="1:5" s="3" customFormat="1" ht="11.25" customHeight="1">
      <c r="A183" s="126"/>
      <c r="B183" s="256"/>
      <c r="C183" s="6"/>
      <c r="D183" s="16"/>
      <c r="E183" s="16"/>
    </row>
    <row r="184" spans="1:3" s="3" customFormat="1" ht="12.75">
      <c r="A184" s="126"/>
      <c r="B184" s="255"/>
      <c r="C184" s="5"/>
    </row>
    <row r="185" spans="1:3" s="3" customFormat="1" ht="13.5" customHeight="1">
      <c r="A185" s="126"/>
      <c r="B185" s="255"/>
      <c r="C185" s="1"/>
    </row>
    <row r="186" spans="1:3" s="3" customFormat="1" ht="12.75" customHeight="1">
      <c r="A186" s="126"/>
      <c r="B186" s="255"/>
      <c r="C186" s="10"/>
    </row>
    <row r="187" spans="1:3" s="3" customFormat="1" ht="12.75" customHeight="1">
      <c r="A187" s="126"/>
      <c r="B187" s="18"/>
      <c r="C187" s="17"/>
    </row>
    <row r="188" spans="1:3" s="3" customFormat="1" ht="12.75">
      <c r="A188" s="126"/>
      <c r="B188" s="253"/>
      <c r="C188" s="11"/>
    </row>
    <row r="189" spans="1:3" s="3" customFormat="1" ht="12.75">
      <c r="A189" s="126"/>
      <c r="B189" s="253"/>
      <c r="C189" s="20"/>
    </row>
    <row r="190" spans="1:3" s="3" customFormat="1" ht="12.75">
      <c r="A190" s="126"/>
      <c r="B190" s="256"/>
      <c r="C190" s="6"/>
    </row>
    <row r="191" spans="1:3" s="3" customFormat="1" ht="12.75">
      <c r="A191" s="126"/>
      <c r="B191" s="255"/>
      <c r="C191" s="5"/>
    </row>
    <row r="192" spans="1:3" s="3" customFormat="1" ht="12.75">
      <c r="A192" s="126"/>
      <c r="B192" s="253"/>
      <c r="C192" s="11"/>
    </row>
    <row r="193" spans="1:3" s="3" customFormat="1" ht="19.5" customHeight="1">
      <c r="A193" s="24"/>
      <c r="B193" s="257"/>
      <c r="C193" s="7"/>
    </row>
    <row r="194" spans="1:3" s="3" customFormat="1" ht="15" customHeight="1">
      <c r="A194" s="73"/>
      <c r="B194" s="19"/>
      <c r="C194" s="7"/>
    </row>
    <row r="195" spans="1:3" s="3" customFormat="1" ht="12.75">
      <c r="A195" s="73"/>
      <c r="B195" s="19"/>
      <c r="C195" s="10"/>
    </row>
    <row r="196" spans="1:3" s="3" customFormat="1" ht="12.75">
      <c r="A196" s="126"/>
      <c r="B196" s="253"/>
      <c r="C196" s="7"/>
    </row>
    <row r="197" spans="1:3" s="3" customFormat="1" ht="12.75">
      <c r="A197" s="126"/>
      <c r="B197" s="140"/>
      <c r="C197" s="18"/>
    </row>
    <row r="198" spans="1:5" s="3" customFormat="1" ht="12.75">
      <c r="A198" s="126"/>
      <c r="B198" s="253"/>
      <c r="C198" s="10"/>
      <c r="D198" s="10"/>
      <c r="E198" s="10"/>
    </row>
    <row r="199" spans="1:5" s="3" customFormat="1" ht="12.75">
      <c r="A199" s="126"/>
      <c r="B199" s="253"/>
      <c r="C199" s="10"/>
      <c r="D199" s="10"/>
      <c r="E199" s="10"/>
    </row>
    <row r="200" spans="1:3" s="3" customFormat="1" ht="12.75">
      <c r="A200" s="126"/>
      <c r="B200" s="18"/>
      <c r="C200" s="17"/>
    </row>
    <row r="201" spans="1:5" s="3" customFormat="1" ht="22.5" customHeight="1">
      <c r="A201" s="126"/>
      <c r="B201" s="253"/>
      <c r="C201" s="301"/>
      <c r="D201" s="300"/>
      <c r="E201" s="8"/>
    </row>
    <row r="202" spans="1:3" s="3" customFormat="1" ht="12.75">
      <c r="A202" s="126"/>
      <c r="B202" s="253"/>
      <c r="C202" s="17"/>
    </row>
    <row r="203" spans="1:3" s="3" customFormat="1" ht="12.75">
      <c r="A203" s="126"/>
      <c r="B203" s="15"/>
      <c r="C203" s="7"/>
    </row>
    <row r="204" spans="1:3" s="3" customFormat="1" ht="12.75">
      <c r="A204" s="126"/>
      <c r="B204" s="15"/>
      <c r="C204" s="19"/>
    </row>
    <row r="205" spans="1:5" s="3" customFormat="1" ht="12.75">
      <c r="A205" s="126"/>
      <c r="B205" s="18"/>
      <c r="C205" s="18"/>
      <c r="D205" s="18"/>
      <c r="E205" s="18"/>
    </row>
    <row r="206" spans="1:5" s="3" customFormat="1" ht="13.5" customHeight="1">
      <c r="A206" s="73"/>
      <c r="B206" s="19"/>
      <c r="C206" s="7"/>
      <c r="D206" s="18"/>
      <c r="E206" s="18"/>
    </row>
    <row r="207" spans="1:3" s="3" customFormat="1" ht="13.5" customHeight="1">
      <c r="A207" s="126"/>
      <c r="B207" s="253"/>
      <c r="C207" s="7"/>
    </row>
    <row r="208" spans="1:3" s="3" customFormat="1" ht="13.5" customHeight="1">
      <c r="A208" s="126"/>
      <c r="B208" s="253"/>
      <c r="C208" s="10"/>
    </row>
    <row r="209" spans="1:3" s="3" customFormat="1" ht="12.75">
      <c r="A209" s="126"/>
      <c r="B209" s="18"/>
      <c r="C209" s="18"/>
    </row>
    <row r="210" spans="1:3" s="3" customFormat="1" ht="12.75">
      <c r="A210" s="126"/>
      <c r="B210" s="253"/>
      <c r="C210" s="10"/>
    </row>
    <row r="211" spans="1:5" s="3" customFormat="1" ht="12.75">
      <c r="A211" s="126"/>
      <c r="B211" s="256"/>
      <c r="C211" s="6"/>
      <c r="D211" s="17"/>
      <c r="E211" s="17"/>
    </row>
    <row r="212" spans="1:3" s="3" customFormat="1" ht="12.75">
      <c r="A212" s="126"/>
      <c r="B212" s="15"/>
      <c r="C212" s="20"/>
    </row>
    <row r="213" spans="1:3" s="3" customFormat="1" ht="12.75">
      <c r="A213" s="126"/>
      <c r="B213" s="18"/>
      <c r="C213" s="17"/>
    </row>
    <row r="214" spans="1:3" s="3" customFormat="1" ht="12.75">
      <c r="A214" s="126"/>
      <c r="B214" s="256"/>
      <c r="C214" s="22"/>
    </row>
    <row r="215" spans="1:3" s="3" customFormat="1" ht="12.75">
      <c r="A215" s="126"/>
      <c r="B215" s="255"/>
      <c r="C215" s="1"/>
    </row>
    <row r="216" spans="1:3" s="3" customFormat="1" ht="12.75">
      <c r="A216" s="126"/>
      <c r="B216" s="255"/>
      <c r="C216" s="10"/>
    </row>
    <row r="217" spans="1:3" s="3" customFormat="1" ht="12.75">
      <c r="A217" s="126"/>
      <c r="B217" s="18"/>
      <c r="C217" s="17"/>
    </row>
    <row r="218" spans="1:3" s="3" customFormat="1" ht="12.75">
      <c r="A218" s="126"/>
      <c r="B218" s="18"/>
      <c r="C218" s="17"/>
    </row>
    <row r="219" spans="1:3" s="3" customFormat="1" ht="12.75">
      <c r="A219" s="126"/>
      <c r="B219" s="253"/>
      <c r="C219" s="11"/>
    </row>
    <row r="220" spans="1:3" s="25" customFormat="1" ht="18" customHeight="1">
      <c r="A220" s="310"/>
      <c r="B220" s="311"/>
      <c r="C220" s="311"/>
    </row>
    <row r="221" spans="1:5" s="3" customFormat="1" ht="28.5" customHeight="1">
      <c r="A221" s="14"/>
      <c r="B221" s="14"/>
      <c r="C221" s="307"/>
      <c r="D221" s="307"/>
      <c r="E221" s="74"/>
    </row>
    <row r="222" spans="1:2" s="3" customFormat="1" ht="12.75">
      <c r="A222" s="126"/>
      <c r="B222" s="126"/>
    </row>
    <row r="223" spans="1:3" s="3" customFormat="1" ht="15.75">
      <c r="A223" s="127"/>
      <c r="B223" s="73"/>
      <c r="C223" s="2"/>
    </row>
    <row r="224" spans="1:3" s="3" customFormat="1" ht="12.75">
      <c r="A224" s="73"/>
      <c r="B224" s="73"/>
      <c r="C224" s="2"/>
    </row>
    <row r="225" spans="1:3" s="3" customFormat="1" ht="17.25" customHeight="1">
      <c r="A225" s="73"/>
      <c r="B225" s="73"/>
      <c r="C225" s="2"/>
    </row>
    <row r="226" spans="1:3" s="3" customFormat="1" ht="13.5" customHeight="1">
      <c r="A226" s="73"/>
      <c r="B226" s="73"/>
      <c r="C226" s="2"/>
    </row>
    <row r="227" spans="1:3" s="3" customFormat="1" ht="12.75">
      <c r="A227" s="73"/>
      <c r="B227" s="73"/>
      <c r="C227" s="2"/>
    </row>
    <row r="228" spans="1:2" s="3" customFormat="1" ht="12.75">
      <c r="A228" s="73"/>
      <c r="B228" s="126"/>
    </row>
    <row r="229" spans="1:3" s="3" customFormat="1" ht="12.75">
      <c r="A229" s="73"/>
      <c r="B229" s="73"/>
      <c r="C229" s="2"/>
    </row>
    <row r="230" spans="1:3" s="3" customFormat="1" ht="12.75">
      <c r="A230" s="73"/>
      <c r="B230" s="73"/>
      <c r="C230" s="23"/>
    </row>
    <row r="231" spans="1:3" s="3" customFormat="1" ht="12.75">
      <c r="A231" s="73"/>
      <c r="B231" s="73"/>
      <c r="C231" s="2"/>
    </row>
    <row r="232" spans="1:5" s="3" customFormat="1" ht="22.5" customHeight="1">
      <c r="A232" s="73"/>
      <c r="B232" s="73"/>
      <c r="C232" s="301"/>
      <c r="D232" s="300"/>
      <c r="E232" s="8"/>
    </row>
    <row r="233" spans="1:5" s="3" customFormat="1" ht="22.5" customHeight="1">
      <c r="A233" s="126"/>
      <c r="B233" s="18"/>
      <c r="C233" s="299"/>
      <c r="D233" s="300"/>
      <c r="E233" s="8"/>
    </row>
    <row r="234" spans="1:2" s="3" customFormat="1" ht="12.75">
      <c r="A234" s="126"/>
      <c r="B234" s="126"/>
    </row>
    <row r="235" spans="1:2" s="3" customFormat="1" ht="12.75">
      <c r="A235" s="126"/>
      <c r="B235" s="126"/>
    </row>
    <row r="236" spans="1:2" s="3" customFormat="1" ht="12.75">
      <c r="A236" s="126"/>
      <c r="B236" s="126"/>
    </row>
    <row r="237" spans="1:2" s="3" customFormat="1" ht="12.75">
      <c r="A237" s="126"/>
      <c r="B237" s="126"/>
    </row>
    <row r="238" spans="1:2" s="3" customFormat="1" ht="12.75">
      <c r="A238" s="126"/>
      <c r="B238" s="126"/>
    </row>
    <row r="239" spans="1:2" s="3" customFormat="1" ht="12.75">
      <c r="A239" s="126"/>
      <c r="B239" s="126"/>
    </row>
    <row r="240" spans="1:2" s="3" customFormat="1" ht="12.75">
      <c r="A240" s="126"/>
      <c r="B240" s="126"/>
    </row>
    <row r="241" spans="1:2" s="3" customFormat="1" ht="12.75">
      <c r="A241" s="126"/>
      <c r="B241" s="126"/>
    </row>
    <row r="242" spans="1:2" s="3" customFormat="1" ht="12.75">
      <c r="A242" s="126"/>
      <c r="B242" s="126"/>
    </row>
    <row r="243" spans="1:2" s="3" customFormat="1" ht="12.75">
      <c r="A243" s="126"/>
      <c r="B243" s="126"/>
    </row>
    <row r="244" spans="1:2" s="3" customFormat="1" ht="12.75">
      <c r="A244" s="126"/>
      <c r="B244" s="126"/>
    </row>
    <row r="245" spans="1:2" s="3" customFormat="1" ht="12.75">
      <c r="A245" s="126"/>
      <c r="B245" s="126"/>
    </row>
    <row r="246" spans="1:2" s="3" customFormat="1" ht="12.75">
      <c r="A246" s="126"/>
      <c r="B246" s="126"/>
    </row>
    <row r="247" spans="1:2" s="3" customFormat="1" ht="12.75">
      <c r="A247" s="126"/>
      <c r="B247" s="126"/>
    </row>
    <row r="248" spans="1:2" s="3" customFormat="1" ht="12.75">
      <c r="A248" s="126"/>
      <c r="B248" s="126"/>
    </row>
    <row r="249" spans="1:2" s="3" customFormat="1" ht="12.75">
      <c r="A249" s="126"/>
      <c r="B249" s="126"/>
    </row>
    <row r="250" spans="1:2" s="3" customFormat="1" ht="12.75">
      <c r="A250" s="126"/>
      <c r="B250" s="126"/>
    </row>
    <row r="251" spans="1:2" s="3" customFormat="1" ht="12.75">
      <c r="A251" s="126"/>
      <c r="B251" s="126"/>
    </row>
    <row r="252" spans="1:2" s="3" customFormat="1" ht="12.75">
      <c r="A252" s="126"/>
      <c r="B252" s="126"/>
    </row>
    <row r="253" spans="1:2" s="3" customFormat="1" ht="12.75">
      <c r="A253" s="126"/>
      <c r="B253" s="126"/>
    </row>
    <row r="254" spans="1:2" s="3" customFormat="1" ht="12.75">
      <c r="A254" s="126"/>
      <c r="B254" s="126"/>
    </row>
    <row r="255" spans="1:2" s="3" customFormat="1" ht="12.75">
      <c r="A255" s="126"/>
      <c r="B255" s="126"/>
    </row>
    <row r="256" spans="1:2" s="3" customFormat="1" ht="12.75">
      <c r="A256" s="126"/>
      <c r="B256" s="126"/>
    </row>
    <row r="257" spans="1:2" s="3" customFormat="1" ht="12.75">
      <c r="A257" s="126"/>
      <c r="B257" s="126"/>
    </row>
    <row r="258" spans="1:2" s="3" customFormat="1" ht="12.75">
      <c r="A258" s="126"/>
      <c r="B258" s="126"/>
    </row>
    <row r="259" spans="1:2" s="3" customFormat="1" ht="12.75">
      <c r="A259" s="126"/>
      <c r="B259" s="126"/>
    </row>
    <row r="260" spans="1:2" s="3" customFormat="1" ht="12.75">
      <c r="A260" s="126"/>
      <c r="B260" s="126"/>
    </row>
    <row r="261" spans="1:2" s="3" customFormat="1" ht="12.75">
      <c r="A261" s="126"/>
      <c r="B261" s="126"/>
    </row>
    <row r="262" spans="1:2" s="3" customFormat="1" ht="12.75">
      <c r="A262" s="126"/>
      <c r="B262" s="126"/>
    </row>
    <row r="263" spans="1:2" s="3" customFormat="1" ht="12.75">
      <c r="A263" s="126"/>
      <c r="B263" s="126"/>
    </row>
    <row r="264" spans="1:2" s="3" customFormat="1" ht="12.75">
      <c r="A264" s="126"/>
      <c r="B264" s="126"/>
    </row>
    <row r="265" spans="1:2" s="3" customFormat="1" ht="12.75">
      <c r="A265" s="126"/>
      <c r="B265" s="126"/>
    </row>
    <row r="266" spans="1:2" s="3" customFormat="1" ht="12.75">
      <c r="A266" s="126"/>
      <c r="B266" s="126"/>
    </row>
    <row r="267" spans="1:2" s="3" customFormat="1" ht="12.75">
      <c r="A267" s="126"/>
      <c r="B267" s="126"/>
    </row>
    <row r="268" spans="1:2" s="3" customFormat="1" ht="12.75">
      <c r="A268" s="126"/>
      <c r="B268" s="126"/>
    </row>
    <row r="269" spans="1:2" s="3" customFormat="1" ht="12.75">
      <c r="A269" s="126"/>
      <c r="B269" s="126"/>
    </row>
    <row r="270" spans="1:2" s="3" customFormat="1" ht="12.75">
      <c r="A270" s="126"/>
      <c r="B270" s="126"/>
    </row>
    <row r="271" spans="1:2" s="3" customFormat="1" ht="12.75">
      <c r="A271" s="126"/>
      <c r="B271" s="126"/>
    </row>
    <row r="272" spans="1:2" s="3" customFormat="1" ht="12.75">
      <c r="A272" s="126"/>
      <c r="B272" s="126"/>
    </row>
    <row r="273" spans="1:2" s="3" customFormat="1" ht="12.75">
      <c r="A273" s="126"/>
      <c r="B273" s="126"/>
    </row>
    <row r="274" spans="1:2" s="3" customFormat="1" ht="12.75">
      <c r="A274" s="126"/>
      <c r="B274" s="126"/>
    </row>
    <row r="275" spans="1:2" s="3" customFormat="1" ht="12.75">
      <c r="A275" s="126"/>
      <c r="B275" s="126"/>
    </row>
    <row r="276" spans="1:2" s="3" customFormat="1" ht="12.75">
      <c r="A276" s="126"/>
      <c r="B276" s="126"/>
    </row>
    <row r="277" spans="1:2" s="3" customFormat="1" ht="12.75">
      <c r="A277" s="126"/>
      <c r="B277" s="126"/>
    </row>
    <row r="278" spans="1:2" s="3" customFormat="1" ht="12.75">
      <c r="A278" s="126"/>
      <c r="B278" s="126"/>
    </row>
    <row r="279" spans="1:2" s="3" customFormat="1" ht="12.75">
      <c r="A279" s="126"/>
      <c r="B279" s="126"/>
    </row>
    <row r="280" spans="1:2" s="3" customFormat="1" ht="12.75">
      <c r="A280" s="126"/>
      <c r="B280" s="126"/>
    </row>
    <row r="281" spans="1:2" s="3" customFormat="1" ht="12.75">
      <c r="A281" s="126"/>
      <c r="B281" s="126"/>
    </row>
    <row r="282" spans="1:2" s="3" customFormat="1" ht="12.75">
      <c r="A282" s="126"/>
      <c r="B282" s="126"/>
    </row>
    <row r="283" spans="1:2" s="3" customFormat="1" ht="12.75">
      <c r="A283" s="126"/>
      <c r="B283" s="126"/>
    </row>
    <row r="284" spans="1:2" s="3" customFormat="1" ht="12.75">
      <c r="A284" s="126"/>
      <c r="B284" s="126"/>
    </row>
    <row r="285" spans="1:2" s="3" customFormat="1" ht="12.75">
      <c r="A285" s="126"/>
      <c r="B285" s="126"/>
    </row>
    <row r="286" spans="1:2" s="3" customFormat="1" ht="12.75">
      <c r="A286" s="126"/>
      <c r="B286" s="126"/>
    </row>
    <row r="287" spans="1:2" s="3" customFormat="1" ht="12.75">
      <c r="A287" s="126"/>
      <c r="B287" s="126"/>
    </row>
    <row r="288" spans="1:2" s="3" customFormat="1" ht="12.75">
      <c r="A288" s="126"/>
      <c r="B288" s="126"/>
    </row>
    <row r="289" spans="1:2" s="3" customFormat="1" ht="12.75">
      <c r="A289" s="126"/>
      <c r="B289" s="126"/>
    </row>
    <row r="290" spans="1:2" s="3" customFormat="1" ht="12.75">
      <c r="A290" s="126"/>
      <c r="B290" s="126"/>
    </row>
    <row r="291" spans="1:2" s="3" customFormat="1" ht="12.75">
      <c r="A291" s="126"/>
      <c r="B291" s="126"/>
    </row>
    <row r="292" spans="1:2" s="3" customFormat="1" ht="12.75">
      <c r="A292" s="126"/>
      <c r="B292" s="126"/>
    </row>
    <row r="293" spans="1:2" s="3" customFormat="1" ht="12.75">
      <c r="A293" s="126"/>
      <c r="B293" s="126"/>
    </row>
    <row r="294" spans="1:2" s="3" customFormat="1" ht="12.75">
      <c r="A294" s="126"/>
      <c r="B294" s="126"/>
    </row>
    <row r="295" spans="1:2" s="3" customFormat="1" ht="12.75">
      <c r="A295" s="126"/>
      <c r="B295" s="126"/>
    </row>
    <row r="296" spans="1:2" s="3" customFormat="1" ht="12.75">
      <c r="A296" s="126"/>
      <c r="B296" s="126"/>
    </row>
    <row r="297" spans="1:2" s="3" customFormat="1" ht="12.75">
      <c r="A297" s="126"/>
      <c r="B297" s="126"/>
    </row>
    <row r="298" spans="1:2" s="3" customFormat="1" ht="12.75">
      <c r="A298" s="126"/>
      <c r="B298" s="126"/>
    </row>
    <row r="299" spans="1:2" s="3" customFormat="1" ht="12.75">
      <c r="A299" s="126"/>
      <c r="B299" s="126"/>
    </row>
    <row r="300" spans="1:2" s="3" customFormat="1" ht="12.75">
      <c r="A300" s="126"/>
      <c r="B300" s="126"/>
    </row>
    <row r="301" spans="1:2" s="3" customFormat="1" ht="12.75">
      <c r="A301" s="126"/>
      <c r="B301" s="126"/>
    </row>
    <row r="302" spans="1:2" s="3" customFormat="1" ht="12.75">
      <c r="A302" s="126"/>
      <c r="B302" s="126"/>
    </row>
    <row r="303" spans="1:2" s="3" customFormat="1" ht="12.75">
      <c r="A303" s="126"/>
      <c r="B303" s="126"/>
    </row>
    <row r="304" spans="1:2" s="3" customFormat="1" ht="12.75">
      <c r="A304" s="126"/>
      <c r="B304" s="126"/>
    </row>
    <row r="305" spans="1:2" s="3" customFormat="1" ht="12.75">
      <c r="A305" s="126"/>
      <c r="B305" s="126"/>
    </row>
    <row r="306" spans="1:2" s="3" customFormat="1" ht="12.75">
      <c r="A306" s="126"/>
      <c r="B306" s="126"/>
    </row>
    <row r="307" spans="1:2" s="3" customFormat="1" ht="12.75">
      <c r="A307" s="126"/>
      <c r="B307" s="126"/>
    </row>
    <row r="308" spans="1:2" s="3" customFormat="1" ht="12.75">
      <c r="A308" s="126"/>
      <c r="B308" s="126"/>
    </row>
    <row r="309" spans="1:2" s="3" customFormat="1" ht="12.75">
      <c r="A309" s="126"/>
      <c r="B309" s="126"/>
    </row>
    <row r="310" spans="1:2" s="3" customFormat="1" ht="12.75">
      <c r="A310" s="126"/>
      <c r="B310" s="126"/>
    </row>
    <row r="311" spans="1:2" s="3" customFormat="1" ht="12.75">
      <c r="A311" s="126"/>
      <c r="B311" s="126"/>
    </row>
    <row r="312" spans="1:2" s="3" customFormat="1" ht="12.75">
      <c r="A312" s="126"/>
      <c r="B312" s="126"/>
    </row>
    <row r="313" spans="1:2" s="3" customFormat="1" ht="12.75">
      <c r="A313" s="126"/>
      <c r="B313" s="126"/>
    </row>
    <row r="314" spans="1:2" s="3" customFormat="1" ht="12.75">
      <c r="A314" s="126"/>
      <c r="B314" s="126"/>
    </row>
    <row r="315" spans="1:2" s="3" customFormat="1" ht="12.75">
      <c r="A315" s="126"/>
      <c r="B315" s="126"/>
    </row>
    <row r="316" spans="1:2" s="3" customFormat="1" ht="12.75">
      <c r="A316" s="126"/>
      <c r="B316" s="126"/>
    </row>
    <row r="317" spans="1:2" s="3" customFormat="1" ht="12.75">
      <c r="A317" s="126"/>
      <c r="B317" s="126"/>
    </row>
    <row r="318" spans="1:2" s="3" customFormat="1" ht="12.75">
      <c r="A318" s="126"/>
      <c r="B318" s="126"/>
    </row>
    <row r="319" spans="1:2" s="3" customFormat="1" ht="12.75">
      <c r="A319" s="126"/>
      <c r="B319" s="126"/>
    </row>
    <row r="320" spans="1:2" s="3" customFormat="1" ht="12.75">
      <c r="A320" s="126"/>
      <c r="B320" s="126"/>
    </row>
    <row r="321" spans="1:2" s="3" customFormat="1" ht="12.75">
      <c r="A321" s="126"/>
      <c r="B321" s="126"/>
    </row>
    <row r="322" spans="1:2" s="3" customFormat="1" ht="12.75">
      <c r="A322" s="126"/>
      <c r="B322" s="126"/>
    </row>
    <row r="323" spans="1:2" s="3" customFormat="1" ht="12.75">
      <c r="A323" s="126"/>
      <c r="B323" s="126"/>
    </row>
    <row r="324" spans="1:2" s="3" customFormat="1" ht="12.75">
      <c r="A324" s="126"/>
      <c r="B324" s="126"/>
    </row>
    <row r="325" spans="1:2" s="3" customFormat="1" ht="12.75">
      <c r="A325" s="126"/>
      <c r="B325" s="126"/>
    </row>
    <row r="326" spans="1:2" s="3" customFormat="1" ht="12.75">
      <c r="A326" s="126"/>
      <c r="B326" s="126"/>
    </row>
    <row r="327" spans="1:2" s="3" customFormat="1" ht="12.75">
      <c r="A327" s="126"/>
      <c r="B327" s="126"/>
    </row>
    <row r="328" spans="1:2" s="3" customFormat="1" ht="12.75">
      <c r="A328" s="126"/>
      <c r="B328" s="126"/>
    </row>
    <row r="329" spans="1:2" s="3" customFormat="1" ht="12.75">
      <c r="A329" s="126"/>
      <c r="B329" s="126"/>
    </row>
    <row r="330" spans="1:2" s="3" customFormat="1" ht="12.75">
      <c r="A330" s="126"/>
      <c r="B330" s="126"/>
    </row>
    <row r="331" spans="1:2" s="3" customFormat="1" ht="12.75">
      <c r="A331" s="126"/>
      <c r="B331" s="126"/>
    </row>
    <row r="332" spans="1:2" s="3" customFormat="1" ht="12.75">
      <c r="A332" s="126"/>
      <c r="B332" s="126"/>
    </row>
    <row r="333" spans="1:2" s="3" customFormat="1" ht="12.75">
      <c r="A333" s="126"/>
      <c r="B333" s="126"/>
    </row>
    <row r="334" spans="1:2" s="3" customFormat="1" ht="12.75">
      <c r="A334" s="126"/>
      <c r="B334" s="126"/>
    </row>
    <row r="335" spans="1:2" s="3" customFormat="1" ht="12.75">
      <c r="A335" s="126"/>
      <c r="B335" s="126"/>
    </row>
    <row r="336" spans="1:2" s="3" customFormat="1" ht="12.75">
      <c r="A336" s="126"/>
      <c r="B336" s="126"/>
    </row>
    <row r="337" spans="1:2" s="3" customFormat="1" ht="12.75">
      <c r="A337" s="126"/>
      <c r="B337" s="126"/>
    </row>
    <row r="338" spans="1:2" s="3" customFormat="1" ht="12.75">
      <c r="A338" s="126"/>
      <c r="B338" s="126"/>
    </row>
    <row r="339" spans="1:2" s="3" customFormat="1" ht="12.75">
      <c r="A339" s="126"/>
      <c r="B339" s="126"/>
    </row>
    <row r="340" spans="1:2" s="3" customFormat="1" ht="12.75">
      <c r="A340" s="126"/>
      <c r="B340" s="126"/>
    </row>
    <row r="341" spans="1:2" s="3" customFormat="1" ht="12.75">
      <c r="A341" s="126"/>
      <c r="B341" s="126"/>
    </row>
    <row r="342" spans="1:2" s="3" customFormat="1" ht="12.75">
      <c r="A342" s="126"/>
      <c r="B342" s="126"/>
    </row>
    <row r="343" spans="1:2" s="3" customFormat="1" ht="12.75">
      <c r="A343" s="126"/>
      <c r="B343" s="126"/>
    </row>
    <row r="344" spans="1:2" s="3" customFormat="1" ht="12.75">
      <c r="A344" s="126"/>
      <c r="B344" s="126"/>
    </row>
    <row r="345" spans="1:2" s="3" customFormat="1" ht="12.75">
      <c r="A345" s="126"/>
      <c r="B345" s="126"/>
    </row>
    <row r="346" spans="1:2" s="3" customFormat="1" ht="12.75">
      <c r="A346" s="126"/>
      <c r="B346" s="126"/>
    </row>
    <row r="347" spans="1:2" s="3" customFormat="1" ht="12.75">
      <c r="A347" s="126"/>
      <c r="B347" s="126"/>
    </row>
    <row r="348" spans="1:2" s="3" customFormat="1" ht="12.75">
      <c r="A348" s="126"/>
      <c r="B348" s="126"/>
    </row>
    <row r="349" spans="1:2" s="3" customFormat="1" ht="12.75">
      <c r="A349" s="126"/>
      <c r="B349" s="126"/>
    </row>
    <row r="350" spans="1:2" s="3" customFormat="1" ht="12.75">
      <c r="A350" s="126"/>
      <c r="B350" s="126"/>
    </row>
    <row r="351" spans="1:2" s="3" customFormat="1" ht="12.75">
      <c r="A351" s="126"/>
      <c r="B351" s="126"/>
    </row>
    <row r="352" spans="1:2" s="3" customFormat="1" ht="12.75">
      <c r="A352" s="126"/>
      <c r="B352" s="126"/>
    </row>
    <row r="353" spans="1:2" s="3" customFormat="1" ht="12.75">
      <c r="A353" s="126"/>
      <c r="B353" s="126"/>
    </row>
    <row r="354" spans="1:2" s="3" customFormat="1" ht="12.75">
      <c r="A354" s="126"/>
      <c r="B354" s="126"/>
    </row>
    <row r="355" spans="1:2" s="3" customFormat="1" ht="12.75">
      <c r="A355" s="126"/>
      <c r="B355" s="126"/>
    </row>
    <row r="356" spans="1:2" s="3" customFormat="1" ht="12.75">
      <c r="A356" s="126"/>
      <c r="B356" s="126"/>
    </row>
    <row r="357" spans="1:2" s="3" customFormat="1" ht="12.75">
      <c r="A357" s="126"/>
      <c r="B357" s="126"/>
    </row>
    <row r="358" spans="1:2" s="3" customFormat="1" ht="12.75">
      <c r="A358" s="126"/>
      <c r="B358" s="126"/>
    </row>
    <row r="359" spans="1:2" s="3" customFormat="1" ht="12.75">
      <c r="A359" s="126"/>
      <c r="B359" s="126"/>
    </row>
    <row r="360" spans="1:2" s="3" customFormat="1" ht="12.75">
      <c r="A360" s="126"/>
      <c r="B360" s="126"/>
    </row>
    <row r="361" spans="1:2" s="3" customFormat="1" ht="12.75">
      <c r="A361" s="126"/>
      <c r="B361" s="126"/>
    </row>
    <row r="362" spans="1:2" s="3" customFormat="1" ht="12.75">
      <c r="A362" s="126"/>
      <c r="B362" s="126"/>
    </row>
    <row r="363" spans="1:2" s="3" customFormat="1" ht="12.75">
      <c r="A363" s="126"/>
      <c r="B363" s="126"/>
    </row>
    <row r="364" spans="1:2" s="3" customFormat="1" ht="12.75">
      <c r="A364" s="126"/>
      <c r="B364" s="126"/>
    </row>
    <row r="365" spans="1:2" s="3" customFormat="1" ht="12.75">
      <c r="A365" s="126"/>
      <c r="B365" s="126"/>
    </row>
    <row r="366" spans="1:2" s="3" customFormat="1" ht="12.75">
      <c r="A366" s="126"/>
      <c r="B366" s="126"/>
    </row>
    <row r="367" spans="1:2" s="3" customFormat="1" ht="12.75">
      <c r="A367" s="126"/>
      <c r="B367" s="126"/>
    </row>
    <row r="368" spans="1:2" s="3" customFormat="1" ht="12.75">
      <c r="A368" s="126"/>
      <c r="B368" s="126"/>
    </row>
    <row r="369" spans="1:2" s="3" customFormat="1" ht="12.75">
      <c r="A369" s="126"/>
      <c r="B369" s="126"/>
    </row>
    <row r="370" spans="1:2" s="3" customFormat="1" ht="12.75">
      <c r="A370" s="126"/>
      <c r="B370" s="126"/>
    </row>
    <row r="371" spans="1:2" s="3" customFormat="1" ht="12.75">
      <c r="A371" s="126"/>
      <c r="B371" s="126"/>
    </row>
    <row r="372" spans="1:2" s="3" customFormat="1" ht="12.75">
      <c r="A372" s="126"/>
      <c r="B372" s="126"/>
    </row>
    <row r="373" spans="1:2" s="3" customFormat="1" ht="12.75">
      <c r="A373" s="126"/>
      <c r="B373" s="126"/>
    </row>
    <row r="374" spans="1:2" s="3" customFormat="1" ht="12.75">
      <c r="A374" s="126"/>
      <c r="B374" s="126"/>
    </row>
    <row r="375" spans="1:2" s="3" customFormat="1" ht="12.75">
      <c r="A375" s="126"/>
      <c r="B375" s="126"/>
    </row>
    <row r="376" spans="1:2" s="3" customFormat="1" ht="12.75">
      <c r="A376" s="126"/>
      <c r="B376" s="126"/>
    </row>
    <row r="377" spans="1:2" s="3" customFormat="1" ht="12.75">
      <c r="A377" s="126"/>
      <c r="B377" s="126"/>
    </row>
    <row r="378" spans="1:2" s="3" customFormat="1" ht="12.75">
      <c r="A378" s="126"/>
      <c r="B378" s="126"/>
    </row>
    <row r="379" spans="1:2" s="3" customFormat="1" ht="12.75">
      <c r="A379" s="126"/>
      <c r="B379" s="126"/>
    </row>
    <row r="380" spans="1:2" s="3" customFormat="1" ht="12.75">
      <c r="A380" s="126"/>
      <c r="B380" s="126"/>
    </row>
    <row r="381" spans="1:2" s="3" customFormat="1" ht="12.75">
      <c r="A381" s="126"/>
      <c r="B381" s="126"/>
    </row>
    <row r="382" spans="1:2" s="3" customFormat="1" ht="12.75">
      <c r="A382" s="126"/>
      <c r="B382" s="126"/>
    </row>
    <row r="383" spans="1:2" s="3" customFormat="1" ht="12.75">
      <c r="A383" s="126"/>
      <c r="B383" s="126"/>
    </row>
    <row r="384" spans="1:2" s="3" customFormat="1" ht="12.75">
      <c r="A384" s="126"/>
      <c r="B384" s="126"/>
    </row>
    <row r="385" spans="1:2" s="3" customFormat="1" ht="12.75">
      <c r="A385" s="126"/>
      <c r="B385" s="126"/>
    </row>
    <row r="386" spans="1:2" s="3" customFormat="1" ht="12.75">
      <c r="A386" s="126"/>
      <c r="B386" s="126"/>
    </row>
    <row r="387" spans="1:2" s="3" customFormat="1" ht="12.75">
      <c r="A387" s="126"/>
      <c r="B387" s="126"/>
    </row>
    <row r="388" spans="1:2" s="3" customFormat="1" ht="12.75">
      <c r="A388" s="126"/>
      <c r="B388" s="126"/>
    </row>
    <row r="389" spans="1:2" s="3" customFormat="1" ht="12.75">
      <c r="A389" s="126"/>
      <c r="B389" s="126"/>
    </row>
    <row r="390" spans="1:2" s="3" customFormat="1" ht="12.75">
      <c r="A390" s="126"/>
      <c r="B390" s="126"/>
    </row>
    <row r="391" spans="1:2" s="3" customFormat="1" ht="12.75">
      <c r="A391" s="126"/>
      <c r="B391" s="126"/>
    </row>
    <row r="392" spans="1:2" s="3" customFormat="1" ht="12.75">
      <c r="A392" s="126"/>
      <c r="B392" s="126"/>
    </row>
    <row r="393" spans="1:2" s="3" customFormat="1" ht="12.75">
      <c r="A393" s="126"/>
      <c r="B393" s="126"/>
    </row>
    <row r="394" spans="1:2" s="3" customFormat="1" ht="12.75">
      <c r="A394" s="126"/>
      <c r="B394" s="126"/>
    </row>
    <row r="395" spans="1:2" s="3" customFormat="1" ht="12.75">
      <c r="A395" s="126"/>
      <c r="B395" s="126"/>
    </row>
    <row r="396" spans="1:2" s="3" customFormat="1" ht="12.75">
      <c r="A396" s="126"/>
      <c r="B396" s="126"/>
    </row>
    <row r="397" spans="1:2" s="3" customFormat="1" ht="12.75">
      <c r="A397" s="126"/>
      <c r="B397" s="126"/>
    </row>
    <row r="398" spans="1:2" s="3" customFormat="1" ht="12.75">
      <c r="A398" s="126"/>
      <c r="B398" s="126"/>
    </row>
    <row r="399" spans="1:2" s="3" customFormat="1" ht="12.75">
      <c r="A399" s="126"/>
      <c r="B399" s="126"/>
    </row>
    <row r="400" spans="1:2" s="3" customFormat="1" ht="12.75">
      <c r="A400" s="126"/>
      <c r="B400" s="126"/>
    </row>
    <row r="401" spans="1:2" s="3" customFormat="1" ht="12.75">
      <c r="A401" s="126"/>
      <c r="B401" s="126"/>
    </row>
    <row r="402" spans="1:2" s="3" customFormat="1" ht="12.75">
      <c r="A402" s="126"/>
      <c r="B402" s="126"/>
    </row>
    <row r="403" spans="1:2" s="3" customFormat="1" ht="12.75">
      <c r="A403" s="126"/>
      <c r="B403" s="126"/>
    </row>
    <row r="404" spans="1:2" s="3" customFormat="1" ht="12.75">
      <c r="A404" s="126"/>
      <c r="B404" s="126"/>
    </row>
    <row r="405" spans="1:2" s="3" customFormat="1" ht="12.75">
      <c r="A405" s="126"/>
      <c r="B405" s="126"/>
    </row>
    <row r="406" spans="1:2" s="3" customFormat="1" ht="12.75">
      <c r="A406" s="126"/>
      <c r="B406" s="126"/>
    </row>
    <row r="407" spans="1:2" s="3" customFormat="1" ht="12.75">
      <c r="A407" s="126"/>
      <c r="B407" s="126"/>
    </row>
    <row r="408" spans="1:2" s="3" customFormat="1" ht="12.75">
      <c r="A408" s="126"/>
      <c r="B408" s="126"/>
    </row>
    <row r="409" spans="1:2" s="3" customFormat="1" ht="12.75">
      <c r="A409" s="126"/>
      <c r="B409" s="126"/>
    </row>
    <row r="410" spans="1:2" s="3" customFormat="1" ht="12.75">
      <c r="A410" s="126"/>
      <c r="B410" s="126"/>
    </row>
    <row r="411" spans="1:2" s="3" customFormat="1" ht="12.75">
      <c r="A411" s="126"/>
      <c r="B411" s="126"/>
    </row>
    <row r="412" spans="1:2" s="3" customFormat="1" ht="12.75">
      <c r="A412" s="126"/>
      <c r="B412" s="126"/>
    </row>
    <row r="413" spans="1:2" s="3" customFormat="1" ht="12.75">
      <c r="A413" s="126"/>
      <c r="B413" s="126"/>
    </row>
    <row r="414" spans="1:2" s="3" customFormat="1" ht="12.75">
      <c r="A414" s="126"/>
      <c r="B414" s="126"/>
    </row>
    <row r="415" spans="1:2" s="3" customFormat="1" ht="12.75">
      <c r="A415" s="126"/>
      <c r="B415" s="126"/>
    </row>
    <row r="416" spans="1:2" s="3" customFormat="1" ht="12.75">
      <c r="A416" s="126"/>
      <c r="B416" s="126"/>
    </row>
    <row r="417" spans="1:2" s="3" customFormat="1" ht="12.75">
      <c r="A417" s="126"/>
      <c r="B417" s="126"/>
    </row>
    <row r="418" spans="1:2" s="3" customFormat="1" ht="12.75">
      <c r="A418" s="126"/>
      <c r="B418" s="126"/>
    </row>
    <row r="419" spans="1:2" s="3" customFormat="1" ht="12.75">
      <c r="A419" s="126"/>
      <c r="B419" s="126"/>
    </row>
    <row r="420" spans="1:2" s="3" customFormat="1" ht="12.75">
      <c r="A420" s="126"/>
      <c r="B420" s="126"/>
    </row>
    <row r="421" spans="1:2" s="3" customFormat="1" ht="12.75">
      <c r="A421" s="126"/>
      <c r="B421" s="126"/>
    </row>
    <row r="422" spans="1:2" s="3" customFormat="1" ht="12.75">
      <c r="A422" s="126"/>
      <c r="B422" s="126"/>
    </row>
    <row r="423" spans="1:2" s="3" customFormat="1" ht="12.75">
      <c r="A423" s="126"/>
      <c r="B423" s="126"/>
    </row>
    <row r="424" spans="1:2" s="3" customFormat="1" ht="12.75">
      <c r="A424" s="126"/>
      <c r="B424" s="126"/>
    </row>
    <row r="425" spans="1:2" s="3" customFormat="1" ht="12.75">
      <c r="A425" s="126"/>
      <c r="B425" s="126"/>
    </row>
    <row r="426" spans="1:2" s="3" customFormat="1" ht="12.75">
      <c r="A426" s="126"/>
      <c r="B426" s="126"/>
    </row>
    <row r="427" spans="1:2" s="3" customFormat="1" ht="12.75">
      <c r="A427" s="126"/>
      <c r="B427" s="126"/>
    </row>
    <row r="428" spans="1:2" s="3" customFormat="1" ht="12.75">
      <c r="A428" s="126"/>
      <c r="B428" s="126"/>
    </row>
    <row r="429" spans="1:2" s="3" customFormat="1" ht="12.75">
      <c r="A429" s="126"/>
      <c r="B429" s="126"/>
    </row>
    <row r="430" spans="1:2" s="3" customFormat="1" ht="12.75">
      <c r="A430" s="126"/>
      <c r="B430" s="126"/>
    </row>
    <row r="431" spans="1:2" s="3" customFormat="1" ht="12.75">
      <c r="A431" s="126"/>
      <c r="B431" s="126"/>
    </row>
    <row r="432" spans="1:2" s="3" customFormat="1" ht="12.75">
      <c r="A432" s="126"/>
      <c r="B432" s="126"/>
    </row>
    <row r="433" spans="1:2" s="3" customFormat="1" ht="12.75">
      <c r="A433" s="126"/>
      <c r="B433" s="126"/>
    </row>
    <row r="434" spans="1:2" s="3" customFormat="1" ht="12.75">
      <c r="A434" s="126"/>
      <c r="B434" s="126"/>
    </row>
    <row r="435" spans="1:2" s="3" customFormat="1" ht="12.75">
      <c r="A435" s="126"/>
      <c r="B435" s="126"/>
    </row>
    <row r="436" spans="1:2" s="3" customFormat="1" ht="12.75">
      <c r="A436" s="126"/>
      <c r="B436" s="126"/>
    </row>
    <row r="437" spans="1:2" s="3" customFormat="1" ht="12.75">
      <c r="A437" s="126"/>
      <c r="B437" s="126"/>
    </row>
    <row r="438" spans="1:2" s="3" customFormat="1" ht="12.75">
      <c r="A438" s="126"/>
      <c r="B438" s="126"/>
    </row>
    <row r="439" spans="1:2" s="3" customFormat="1" ht="12.75">
      <c r="A439" s="126"/>
      <c r="B439" s="126"/>
    </row>
    <row r="440" spans="1:2" s="3" customFormat="1" ht="12.75">
      <c r="A440" s="126"/>
      <c r="B440" s="126"/>
    </row>
    <row r="441" spans="1:2" s="3" customFormat="1" ht="12.75">
      <c r="A441" s="126"/>
      <c r="B441" s="126"/>
    </row>
    <row r="442" spans="1:2" s="3" customFormat="1" ht="12.75">
      <c r="A442" s="126"/>
      <c r="B442" s="126"/>
    </row>
    <row r="443" spans="1:2" s="3" customFormat="1" ht="12.75">
      <c r="A443" s="126"/>
      <c r="B443" s="126"/>
    </row>
    <row r="444" spans="1:2" s="3" customFormat="1" ht="12.75">
      <c r="A444" s="126"/>
      <c r="B444" s="126"/>
    </row>
    <row r="445" spans="1:2" s="3" customFormat="1" ht="12.75">
      <c r="A445" s="126"/>
      <c r="B445" s="126"/>
    </row>
    <row r="446" spans="1:2" s="3" customFormat="1" ht="12.75">
      <c r="A446" s="126"/>
      <c r="B446" s="126"/>
    </row>
    <row r="447" spans="1:2" s="3" customFormat="1" ht="12.75">
      <c r="A447" s="126"/>
      <c r="B447" s="126"/>
    </row>
    <row r="448" spans="1:2" s="3" customFormat="1" ht="12.75">
      <c r="A448" s="126"/>
      <c r="B448" s="126"/>
    </row>
    <row r="449" spans="1:2" s="3" customFormat="1" ht="12.75">
      <c r="A449" s="126"/>
      <c r="B449" s="126"/>
    </row>
    <row r="450" spans="1:2" s="3" customFormat="1" ht="12.75">
      <c r="A450" s="126"/>
      <c r="B450" s="126"/>
    </row>
    <row r="451" spans="1:2" s="3" customFormat="1" ht="12.75">
      <c r="A451" s="126"/>
      <c r="B451" s="126"/>
    </row>
    <row r="452" spans="1:2" s="3" customFormat="1" ht="12.75">
      <c r="A452" s="126"/>
      <c r="B452" s="126"/>
    </row>
    <row r="453" spans="1:2" s="3" customFormat="1" ht="12.75">
      <c r="A453" s="126"/>
      <c r="B453" s="126"/>
    </row>
    <row r="454" spans="1:2" s="3" customFormat="1" ht="12.75">
      <c r="A454" s="126"/>
      <c r="B454" s="126"/>
    </row>
    <row r="455" spans="1:2" s="3" customFormat="1" ht="12.75">
      <c r="A455" s="126"/>
      <c r="B455" s="126"/>
    </row>
    <row r="456" spans="1:2" s="3" customFormat="1" ht="12.75">
      <c r="A456" s="126"/>
      <c r="B456" s="126"/>
    </row>
    <row r="457" spans="1:2" s="3" customFormat="1" ht="12.75">
      <c r="A457" s="126"/>
      <c r="B457" s="126"/>
    </row>
    <row r="458" spans="1:2" s="3" customFormat="1" ht="12.75">
      <c r="A458" s="126"/>
      <c r="B458" s="126"/>
    </row>
    <row r="459" spans="1:2" s="3" customFormat="1" ht="12.75">
      <c r="A459" s="126"/>
      <c r="B459" s="126"/>
    </row>
  </sheetData>
  <sheetProtection/>
  <mergeCells count="16">
    <mergeCell ref="C233:D233"/>
    <mergeCell ref="C201:D201"/>
    <mergeCell ref="C156:D156"/>
    <mergeCell ref="C181:D181"/>
    <mergeCell ref="C182:D182"/>
    <mergeCell ref="C221:D221"/>
    <mergeCell ref="C232:D232"/>
    <mergeCell ref="A220:C220"/>
    <mergeCell ref="A1:G1"/>
    <mergeCell ref="C130:D130"/>
    <mergeCell ref="C106:D106"/>
    <mergeCell ref="C114:D114"/>
    <mergeCell ref="C119:D119"/>
    <mergeCell ref="A3:C3"/>
    <mergeCell ref="A2:G2"/>
    <mergeCell ref="A4:C4"/>
  </mergeCells>
  <printOptions horizontalCentered="1"/>
  <pageMargins left="0.1968503937007874" right="0.1968503937007874" top="0.4330708661417323" bottom="0.3937007874015748" header="0.7086614173228347" footer="0.31496062992125984"/>
  <pageSetup firstPageNumber="593" useFirstPageNumber="1" horizontalDpi="600" verticalDpi="600" orientation="portrait" paperSize="9" scale="85" r:id="rId1"/>
  <headerFooter alignWithMargins="0">
    <oddFooter>&amp;C&amp;P</oddFooter>
  </headerFooter>
  <rowBreaks count="2" manualBreakCount="2">
    <brk id="154" max="9" man="1"/>
    <brk id="218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305"/>
  <sheetViews>
    <sheetView zoomScalePageLayoutView="0" workbookViewId="0" topLeftCell="A52">
      <selection activeCell="K42" sqref="K42"/>
    </sheetView>
  </sheetViews>
  <sheetFormatPr defaultColWidth="11.421875" defaultRowHeight="12.75"/>
  <cols>
    <col min="1" max="1" width="5.00390625" style="148" customWidth="1"/>
    <col min="2" max="2" width="5.28125" style="164" customWidth="1"/>
    <col min="3" max="3" width="45.7109375" style="0" customWidth="1"/>
    <col min="4" max="4" width="14.8515625" style="339" customWidth="1"/>
    <col min="5" max="5" width="14.28125" style="339" customWidth="1"/>
    <col min="6" max="6" width="13.8515625" style="340" customWidth="1"/>
    <col min="7" max="7" width="8.140625" style="341" customWidth="1"/>
  </cols>
  <sheetData>
    <row r="1" spans="1:7" s="3" customFormat="1" ht="32.25" customHeight="1">
      <c r="A1" s="312" t="s">
        <v>87</v>
      </c>
      <c r="B1" s="312"/>
      <c r="C1" s="312"/>
      <c r="D1" s="312"/>
      <c r="E1" s="312"/>
      <c r="F1" s="312"/>
      <c r="G1" s="312"/>
    </row>
    <row r="2" spans="1:7" s="3" customFormat="1" ht="27" customHeight="1">
      <c r="A2" s="302" t="s">
        <v>222</v>
      </c>
      <c r="B2" s="303"/>
      <c r="C2" s="303"/>
      <c r="D2" s="319" t="s">
        <v>223</v>
      </c>
      <c r="E2" s="319" t="s">
        <v>226</v>
      </c>
      <c r="F2" s="319" t="s">
        <v>224</v>
      </c>
      <c r="G2" s="320" t="s">
        <v>221</v>
      </c>
    </row>
    <row r="3" spans="1:7" s="3" customFormat="1" ht="12" customHeight="1">
      <c r="A3" s="306">
        <v>1</v>
      </c>
      <c r="B3" s="306"/>
      <c r="C3" s="306"/>
      <c r="D3" s="321">
        <v>2</v>
      </c>
      <c r="E3" s="321">
        <v>3</v>
      </c>
      <c r="F3" s="321">
        <v>4</v>
      </c>
      <c r="G3" s="321" t="s">
        <v>227</v>
      </c>
    </row>
    <row r="4" spans="1:7" s="3" customFormat="1" ht="18" customHeight="1">
      <c r="A4" s="144">
        <v>3</v>
      </c>
      <c r="B4" s="145"/>
      <c r="C4" s="133" t="s">
        <v>50</v>
      </c>
      <c r="D4" s="322">
        <f>D5+D15+D48+D54+D61</f>
        <v>21932097950</v>
      </c>
      <c r="E4" s="322">
        <f>E5+E15+E48+E54+E61</f>
        <v>21932097950</v>
      </c>
      <c r="F4" s="322">
        <f>F5+F15+F48+F54+F61</f>
        <v>22318960555</v>
      </c>
      <c r="G4" s="323">
        <f aca="true" t="shared" si="0" ref="G4:G74">F4/D4*100</f>
        <v>101.7639106203244</v>
      </c>
    </row>
    <row r="5" spans="1:7" s="3" customFormat="1" ht="13.5" customHeight="1">
      <c r="A5" s="146">
        <v>31</v>
      </c>
      <c r="B5" s="147"/>
      <c r="C5" s="134" t="s">
        <v>51</v>
      </c>
      <c r="D5" s="322">
        <f>D6+D10+D12</f>
        <v>248942044</v>
      </c>
      <c r="E5" s="323">
        <f>E6+E10+E12</f>
        <v>248942044</v>
      </c>
      <c r="F5" s="322">
        <f>F6+F10+F12</f>
        <v>228489784</v>
      </c>
      <c r="G5" s="323">
        <f t="shared" si="0"/>
        <v>91.78432872512286</v>
      </c>
    </row>
    <row r="6" spans="1:7" s="3" customFormat="1" ht="12.75">
      <c r="A6" s="146">
        <v>311</v>
      </c>
      <c r="B6" s="147"/>
      <c r="C6" s="35" t="s">
        <v>52</v>
      </c>
      <c r="D6" s="322">
        <f>SUM(D7:D9)</f>
        <v>206096400</v>
      </c>
      <c r="E6" s="323">
        <f>SUM(E7:E9)</f>
        <v>206096400</v>
      </c>
      <c r="F6" s="322">
        <f>SUM(F7:F9)</f>
        <v>190308071</v>
      </c>
      <c r="G6" s="323">
        <f t="shared" si="0"/>
        <v>92.33934750922384</v>
      </c>
    </row>
    <row r="7" spans="1:7" s="3" customFormat="1" ht="12.75">
      <c r="A7" s="148"/>
      <c r="B7" s="149">
        <v>3111</v>
      </c>
      <c r="C7" s="135" t="s">
        <v>53</v>
      </c>
      <c r="D7" s="324">
        <f>'posebni dio'!C25+'posebni dio'!C156+'posebni dio'!C216+'posebni dio'!C231+'posebni dio'!C250+'posebni dio'!C266+'posebni dio'!C289+'posebni dio'!C305</f>
        <v>187914400</v>
      </c>
      <c r="E7" s="324">
        <f>'posebni dio'!D25+'posebni dio'!D156+'posebni dio'!D216+'posebni dio'!D231+'posebni dio'!D250+'posebni dio'!D266+'posebni dio'!D289+'posebni dio'!D305</f>
        <v>187914400</v>
      </c>
      <c r="F7" s="325">
        <f>'posebni dio'!E25+'posebni dio'!E156+'posebni dio'!E216+'posebni dio'!E231+'posebni dio'!E250+'posebni dio'!E266+'posebni dio'!E289+'posebni dio'!E305</f>
        <v>173609331</v>
      </c>
      <c r="G7" s="326">
        <f t="shared" si="0"/>
        <v>92.38745460699127</v>
      </c>
    </row>
    <row r="8" spans="1:7" s="3" customFormat="1" ht="12.75">
      <c r="A8" s="148"/>
      <c r="B8" s="149">
        <v>3113</v>
      </c>
      <c r="C8" s="135" t="s">
        <v>54</v>
      </c>
      <c r="D8" s="324">
        <f>'posebni dio'!C26+'posebni dio'!C157</f>
        <v>3565000</v>
      </c>
      <c r="E8" s="324">
        <f>'posebni dio'!D26+'posebni dio'!D157</f>
        <v>3565000</v>
      </c>
      <c r="F8" s="325">
        <f>'posebni dio'!E26+'posebni dio'!E157</f>
        <v>2057799</v>
      </c>
      <c r="G8" s="326">
        <f t="shared" si="0"/>
        <v>57.722272089761574</v>
      </c>
    </row>
    <row r="9" spans="1:7" s="3" customFormat="1" ht="12.75">
      <c r="A9" s="148"/>
      <c r="B9" s="149">
        <v>3114</v>
      </c>
      <c r="C9" s="135" t="s">
        <v>141</v>
      </c>
      <c r="D9" s="324">
        <f>'posebni dio'!C27+'posebni dio'!C158</f>
        <v>14617000</v>
      </c>
      <c r="E9" s="324">
        <f>'posebni dio'!D27+'posebni dio'!D158</f>
        <v>14617000</v>
      </c>
      <c r="F9" s="325">
        <f>'posebni dio'!E27+'posebni dio'!E158</f>
        <v>14640941</v>
      </c>
      <c r="G9" s="326">
        <f t="shared" si="0"/>
        <v>100.16378873913936</v>
      </c>
    </row>
    <row r="10" spans="1:7" s="3" customFormat="1" ht="12.75">
      <c r="A10" s="146">
        <v>312</v>
      </c>
      <c r="B10" s="150"/>
      <c r="C10" s="19" t="s">
        <v>55</v>
      </c>
      <c r="D10" s="322">
        <f>D11</f>
        <v>5800000</v>
      </c>
      <c r="E10" s="323">
        <f>E11</f>
        <v>5800000</v>
      </c>
      <c r="F10" s="322">
        <f>F11</f>
        <v>5595038</v>
      </c>
      <c r="G10" s="323">
        <f t="shared" si="0"/>
        <v>96.4661724137931</v>
      </c>
    </row>
    <row r="11" spans="1:7" s="3" customFormat="1" ht="12.75">
      <c r="A11" s="148"/>
      <c r="B11" s="149">
        <v>3121</v>
      </c>
      <c r="C11" s="135" t="s">
        <v>55</v>
      </c>
      <c r="D11" s="324">
        <f>'posebni dio'!C29+'posebni dio'!C160</f>
        <v>5800000</v>
      </c>
      <c r="E11" s="324">
        <f>'posebni dio'!D29+'posebni dio'!D160</f>
        <v>5800000</v>
      </c>
      <c r="F11" s="325">
        <f>'posebni dio'!E29+'posebni dio'!E160</f>
        <v>5595038</v>
      </c>
      <c r="G11" s="326">
        <f t="shared" si="0"/>
        <v>96.4661724137931</v>
      </c>
    </row>
    <row r="12" spans="1:7" s="3" customFormat="1" ht="12.75">
      <c r="A12" s="146">
        <v>313</v>
      </c>
      <c r="B12" s="150"/>
      <c r="C12" s="19" t="s">
        <v>56</v>
      </c>
      <c r="D12" s="322">
        <f>D13+D14</f>
        <v>37045644</v>
      </c>
      <c r="E12" s="323">
        <f>E13+E14</f>
        <v>37045644</v>
      </c>
      <c r="F12" s="322">
        <f>F13+F14</f>
        <v>32586675</v>
      </c>
      <c r="G12" s="323">
        <f t="shared" si="0"/>
        <v>87.96358081938055</v>
      </c>
    </row>
    <row r="13" spans="1:7" s="3" customFormat="1" ht="12.75">
      <c r="A13" s="148"/>
      <c r="B13" s="149">
        <v>3132</v>
      </c>
      <c r="C13" s="135" t="s">
        <v>100</v>
      </c>
      <c r="D13" s="324">
        <f>'posebni dio'!C31+'posebni dio'!C162+'posebni dio'!C218+'posebni dio'!C233+'posebni dio'!C252+'posebni dio'!C268+'posebni dio'!C307+'posebni dio'!C291</f>
        <v>33548200</v>
      </c>
      <c r="E13" s="324">
        <f>'posebni dio'!D31+'posebni dio'!D162+'posebni dio'!D218+'posebni dio'!D233+'posebni dio'!D252+'posebni dio'!D268+'posebni dio'!D307+'posebni dio'!D291</f>
        <v>33548200</v>
      </c>
      <c r="F13" s="325">
        <f>'posebni dio'!E31+'posebni dio'!E162+'posebni dio'!E218+'posebni dio'!E233+'posebni dio'!E252+'posebni dio'!E268+'posebni dio'!E307+'posebni dio'!E291</f>
        <v>29365895</v>
      </c>
      <c r="G13" s="327">
        <f t="shared" si="0"/>
        <v>87.53344441728618</v>
      </c>
    </row>
    <row r="14" spans="1:7" s="3" customFormat="1" ht="12.75">
      <c r="A14" s="148"/>
      <c r="B14" s="149">
        <v>3133</v>
      </c>
      <c r="C14" s="135" t="s">
        <v>104</v>
      </c>
      <c r="D14" s="324">
        <f>'posebni dio'!C32+'posebni dio'!C163+'posebni dio'!C219+'posebni dio'!C234+'posebni dio'!C253+'posebni dio'!C269+'posebni dio'!C308+'posebni dio'!C292</f>
        <v>3497444</v>
      </c>
      <c r="E14" s="324">
        <f>'posebni dio'!D32+'posebni dio'!D163+'posebni dio'!D219+'posebni dio'!D234+'posebni dio'!D253+'posebni dio'!D269+'posebni dio'!D308+'posebni dio'!D292</f>
        <v>3497444</v>
      </c>
      <c r="F14" s="325">
        <f>'posebni dio'!E32+'posebni dio'!E163+'posebni dio'!E219+'posebni dio'!E234+'posebni dio'!E253+'posebni dio'!E269+'posebni dio'!E308+'posebni dio'!E292</f>
        <v>3220780</v>
      </c>
      <c r="G14" s="327">
        <f t="shared" si="0"/>
        <v>92.08953738787527</v>
      </c>
    </row>
    <row r="15" spans="1:7" s="3" customFormat="1" ht="13.5" customHeight="1">
      <c r="A15" s="151">
        <v>32</v>
      </c>
      <c r="B15" s="150"/>
      <c r="C15" s="10" t="s">
        <v>2</v>
      </c>
      <c r="D15" s="322">
        <f>D16+D21+D27+D39+D37</f>
        <v>115308906</v>
      </c>
      <c r="E15" s="323">
        <f>E16+E21+E27+E39+E37</f>
        <v>115308906</v>
      </c>
      <c r="F15" s="322">
        <f>F16+F21+F27+F39+F37</f>
        <v>99787781</v>
      </c>
      <c r="G15" s="328">
        <f t="shared" si="0"/>
        <v>86.53952627041662</v>
      </c>
    </row>
    <row r="16" spans="1:7" s="3" customFormat="1" ht="12.75">
      <c r="A16" s="151">
        <v>321</v>
      </c>
      <c r="B16" s="150"/>
      <c r="C16" s="10" t="s">
        <v>6</v>
      </c>
      <c r="D16" s="322">
        <f>SUM(D17:D20)</f>
        <v>12284912</v>
      </c>
      <c r="E16" s="323">
        <f>SUM(E17:E20)</f>
        <v>12284912</v>
      </c>
      <c r="F16" s="322">
        <f>SUM(F17:F20)</f>
        <v>10143321</v>
      </c>
      <c r="G16" s="328">
        <f t="shared" si="0"/>
        <v>82.56730695344012</v>
      </c>
    </row>
    <row r="17" spans="1:7" s="3" customFormat="1" ht="12.75">
      <c r="A17" s="151"/>
      <c r="B17" s="149">
        <v>3211</v>
      </c>
      <c r="C17" s="136" t="s">
        <v>57</v>
      </c>
      <c r="D17" s="324">
        <f>'posebni dio'!C35+'posebni dio'!C166+'posebni dio'!C222+'posebni dio'!C237+'posebni dio'!C256+'posebni dio'!C272+'posebni dio'!C282+'posebni dio'!C295+'posebni dio'!C311+'posebni dio'!C321</f>
        <v>1594912</v>
      </c>
      <c r="E17" s="324">
        <f>'posebni dio'!D35+'posebni dio'!D166+'posebni dio'!D222+'posebni dio'!D237+'posebni dio'!D256+'posebni dio'!D272+'posebni dio'!D282+'posebni dio'!D295+'posebni dio'!D311+'posebni dio'!D321</f>
        <v>1794912</v>
      </c>
      <c r="F17" s="325">
        <f>'posebni dio'!E35+'posebni dio'!E166+'posebni dio'!E222+'posebni dio'!E237+'posebni dio'!E256+'posebni dio'!E272+'posebni dio'!E282+'posebni dio'!E295+'posebni dio'!E311+'posebni dio'!E321</f>
        <v>1894743</v>
      </c>
      <c r="G17" s="326">
        <f t="shared" si="0"/>
        <v>118.79921901647239</v>
      </c>
    </row>
    <row r="18" spans="1:7" s="3" customFormat="1" ht="12.75">
      <c r="A18" s="151"/>
      <c r="B18" s="149">
        <v>3212</v>
      </c>
      <c r="C18" s="136" t="s">
        <v>58</v>
      </c>
      <c r="D18" s="324">
        <f>'posebni dio'!C36+'posebni dio'!C167</f>
        <v>9880000</v>
      </c>
      <c r="E18" s="324">
        <f>'posebni dio'!D36+'posebni dio'!D167</f>
        <v>9380000</v>
      </c>
      <c r="F18" s="325">
        <f>'posebni dio'!E36+'posebni dio'!E167</f>
        <v>7542115</v>
      </c>
      <c r="G18" s="326">
        <f t="shared" si="0"/>
        <v>76.3371963562753</v>
      </c>
    </row>
    <row r="19" spans="1:7" s="3" customFormat="1" ht="12.75">
      <c r="A19" s="151"/>
      <c r="B19" s="152" t="s">
        <v>4</v>
      </c>
      <c r="C19" s="17" t="s">
        <v>5</v>
      </c>
      <c r="D19" s="324">
        <f>'posebni dio'!C37+'posebni dio'!C168+'posebni dio'!C223</f>
        <v>638000</v>
      </c>
      <c r="E19" s="324">
        <f>'posebni dio'!D37+'posebni dio'!D168+'posebni dio'!D223</f>
        <v>938000</v>
      </c>
      <c r="F19" s="325">
        <f>'posebni dio'!E37+'posebni dio'!E168+'posebni dio'!E223+'posebni dio'!E322</f>
        <v>608855</v>
      </c>
      <c r="G19" s="326">
        <f t="shared" si="0"/>
        <v>95.43181818181819</v>
      </c>
    </row>
    <row r="20" spans="1:7" s="3" customFormat="1" ht="12.75">
      <c r="A20" s="151"/>
      <c r="B20" s="152" t="s">
        <v>142</v>
      </c>
      <c r="C20" s="17" t="s">
        <v>143</v>
      </c>
      <c r="D20" s="324">
        <f>'posebni dio'!C38+'posebni dio'!C169+'posebni dio'!C224</f>
        <v>172000</v>
      </c>
      <c r="E20" s="324">
        <f>'posebni dio'!D38+'posebni dio'!D169+'posebni dio'!D224</f>
        <v>172000</v>
      </c>
      <c r="F20" s="325">
        <f>'posebni dio'!E38+'posebni dio'!E169+'posebni dio'!E224</f>
        <v>97608</v>
      </c>
      <c r="G20" s="326">
        <f t="shared" si="0"/>
        <v>56.74883720930233</v>
      </c>
    </row>
    <row r="21" spans="1:7" s="3" customFormat="1" ht="12.75">
      <c r="A21" s="151">
        <v>322</v>
      </c>
      <c r="B21" s="152"/>
      <c r="C21" s="7" t="s">
        <v>59</v>
      </c>
      <c r="D21" s="322">
        <f>SUM(D22:D26)</f>
        <v>17018322</v>
      </c>
      <c r="E21" s="323">
        <f>SUM(E22:E26)</f>
        <v>17018322</v>
      </c>
      <c r="F21" s="322">
        <f>SUM(F22:F26)</f>
        <v>13682520</v>
      </c>
      <c r="G21" s="323">
        <f t="shared" si="0"/>
        <v>80.39876081789967</v>
      </c>
    </row>
    <row r="22" spans="1:7" s="3" customFormat="1" ht="12.75">
      <c r="A22" s="151"/>
      <c r="B22" s="152">
        <v>3221</v>
      </c>
      <c r="C22" s="135" t="s">
        <v>60</v>
      </c>
      <c r="D22" s="324">
        <f>'posebni dio'!C40+'posebni dio'!C171+'posebni dio'!C239+'posebni dio'!C258+'posebni dio'!C274+'posebni dio'!C297+'posebni dio'!C313</f>
        <v>7371422</v>
      </c>
      <c r="E22" s="324">
        <f>'posebni dio'!D40+'posebni dio'!D171+'posebni dio'!D239+'posebni dio'!D258+'posebni dio'!D274+'posebni dio'!D297+'posebni dio'!D313</f>
        <v>7371422</v>
      </c>
      <c r="F22" s="325">
        <f>'posebni dio'!E40+'posebni dio'!E171+'posebni dio'!E239+'posebni dio'!E258+'posebni dio'!E274+'posebni dio'!E297+'posebni dio'!E313</f>
        <v>5696393</v>
      </c>
      <c r="G22" s="326">
        <f t="shared" si="0"/>
        <v>77.27671811490374</v>
      </c>
    </row>
    <row r="23" spans="1:7" s="3" customFormat="1" ht="12.75">
      <c r="A23" s="151"/>
      <c r="B23" s="152">
        <v>3223</v>
      </c>
      <c r="C23" s="135" t="s">
        <v>61</v>
      </c>
      <c r="D23" s="324">
        <f>'posebni dio'!C41+'posebni dio'!C172+'posebni dio'!C240+'posebni dio'!C259+'posebni dio'!C275+'posebni dio'!C298+'posebni dio'!C314</f>
        <v>8701900</v>
      </c>
      <c r="E23" s="324">
        <f>'posebni dio'!D41+'posebni dio'!D172+'posebni dio'!D240+'posebni dio'!D259+'posebni dio'!D275+'posebni dio'!D298+'posebni dio'!D314</f>
        <v>8701900</v>
      </c>
      <c r="F23" s="325">
        <f>'posebni dio'!E41+'posebni dio'!E172+'posebni dio'!E240+'posebni dio'!E259+'posebni dio'!E275+'posebni dio'!E298+'posebni dio'!E314</f>
        <v>7151709</v>
      </c>
      <c r="G23" s="326">
        <f t="shared" si="0"/>
        <v>82.18560314414094</v>
      </c>
    </row>
    <row r="24" spans="1:7" s="3" customFormat="1" ht="12.75">
      <c r="A24" s="151"/>
      <c r="B24" s="152">
        <v>3224</v>
      </c>
      <c r="C24" s="18" t="s">
        <v>7</v>
      </c>
      <c r="D24" s="324">
        <f>'posebni dio'!C42+'posebni dio'!C173</f>
        <v>575000</v>
      </c>
      <c r="E24" s="324">
        <f>'posebni dio'!D42+'posebni dio'!D173</f>
        <v>575000</v>
      </c>
      <c r="F24" s="325">
        <f>'posebni dio'!E42+'posebni dio'!E173</f>
        <v>647837</v>
      </c>
      <c r="G24" s="326">
        <f t="shared" si="0"/>
        <v>112.66730434782608</v>
      </c>
    </row>
    <row r="25" spans="1:7" s="3" customFormat="1" ht="12.75">
      <c r="A25" s="151"/>
      <c r="B25" s="152" t="s">
        <v>8</v>
      </c>
      <c r="C25" s="18" t="s">
        <v>9</v>
      </c>
      <c r="D25" s="324">
        <f>'posebni dio'!C43+'posebni dio'!C174</f>
        <v>280000</v>
      </c>
      <c r="E25" s="324">
        <f>'posebni dio'!D43+'posebni dio'!D174</f>
        <v>280000</v>
      </c>
      <c r="F25" s="325">
        <f>'posebni dio'!E43+'posebni dio'!E174</f>
        <v>141864</v>
      </c>
      <c r="G25" s="326">
        <f t="shared" si="0"/>
        <v>50.66571428571428</v>
      </c>
    </row>
    <row r="26" spans="1:7" s="3" customFormat="1" ht="12.75">
      <c r="A26" s="148"/>
      <c r="B26" s="152" t="s">
        <v>144</v>
      </c>
      <c r="C26" s="137" t="s">
        <v>145</v>
      </c>
      <c r="D26" s="324">
        <f>'posebni dio'!C44</f>
        <v>90000</v>
      </c>
      <c r="E26" s="324">
        <f>'posebni dio'!D44</f>
        <v>90000</v>
      </c>
      <c r="F26" s="325">
        <f>'posebni dio'!E44</f>
        <v>44717</v>
      </c>
      <c r="G26" s="326">
        <f t="shared" si="0"/>
        <v>49.68555555555555</v>
      </c>
    </row>
    <row r="27" spans="1:7" s="3" customFormat="1" ht="12.75">
      <c r="A27" s="151">
        <v>323</v>
      </c>
      <c r="B27" s="153"/>
      <c r="C27" s="7" t="s">
        <v>10</v>
      </c>
      <c r="D27" s="322">
        <f>SUM(D28:D36)</f>
        <v>78080672</v>
      </c>
      <c r="E27" s="323">
        <f>SUM(E28:E36)</f>
        <v>78080672</v>
      </c>
      <c r="F27" s="322">
        <f>SUM(F28:F36)</f>
        <v>67971642</v>
      </c>
      <c r="G27" s="323">
        <f t="shared" si="0"/>
        <v>87.05309554712849</v>
      </c>
    </row>
    <row r="28" spans="1:7" s="3" customFormat="1" ht="12.75">
      <c r="A28" s="151"/>
      <c r="B28" s="154">
        <v>3231</v>
      </c>
      <c r="C28" s="135" t="s">
        <v>62</v>
      </c>
      <c r="D28" s="324">
        <f>'posebni dio'!C46+'posebni dio'!C176+'posebni dio'!C242+'posebni dio'!C261+'posebni dio'!C277+'posebni dio'!C300</f>
        <v>22586072</v>
      </c>
      <c r="E28" s="324">
        <f>'posebni dio'!D46+'posebni dio'!D176+'posebni dio'!D242+'posebni dio'!D261+'posebni dio'!D277+'posebni dio'!D300</f>
        <v>22586072</v>
      </c>
      <c r="F28" s="325">
        <f>'posebni dio'!E46+'posebni dio'!E176+'posebni dio'!E242+'posebni dio'!E261+'posebni dio'!E277+'posebni dio'!E300</f>
        <v>18566626</v>
      </c>
      <c r="G28" s="326">
        <f t="shared" si="0"/>
        <v>82.20387325427812</v>
      </c>
    </row>
    <row r="29" spans="1:7" s="3" customFormat="1" ht="12.75">
      <c r="A29" s="151"/>
      <c r="B29" s="154">
        <v>3232</v>
      </c>
      <c r="C29" s="135" t="s">
        <v>11</v>
      </c>
      <c r="D29" s="324">
        <f>'posebni dio'!C47+'posebni dio'!C177</f>
        <v>7782000</v>
      </c>
      <c r="E29" s="324">
        <f>'posebni dio'!D47+'posebni dio'!D177</f>
        <v>7782000</v>
      </c>
      <c r="F29" s="325">
        <f>'posebni dio'!E47+'posebni dio'!E177</f>
        <v>5690640</v>
      </c>
      <c r="G29" s="326">
        <f t="shared" si="0"/>
        <v>73.12567463377025</v>
      </c>
    </row>
    <row r="30" spans="1:7" s="3" customFormat="1" ht="12.75">
      <c r="A30" s="148"/>
      <c r="B30" s="154">
        <v>3233</v>
      </c>
      <c r="C30" s="136" t="s">
        <v>63</v>
      </c>
      <c r="D30" s="324">
        <f>'posebni dio'!C48+'posebni dio'!C178</f>
        <v>6150000</v>
      </c>
      <c r="E30" s="324">
        <f>'posebni dio'!D48+'posebni dio'!D178</f>
        <v>6150000</v>
      </c>
      <c r="F30" s="325">
        <f>'posebni dio'!E48+'posebni dio'!E178</f>
        <v>2853218</v>
      </c>
      <c r="G30" s="326">
        <f t="shared" si="0"/>
        <v>46.39378861788618</v>
      </c>
    </row>
    <row r="31" spans="1:7" s="3" customFormat="1" ht="12.75">
      <c r="A31" s="148"/>
      <c r="B31" s="154">
        <v>3234</v>
      </c>
      <c r="C31" s="136" t="s">
        <v>64</v>
      </c>
      <c r="D31" s="324">
        <f>'posebni dio'!C49+'posebni dio'!C179</f>
        <v>3450000</v>
      </c>
      <c r="E31" s="324">
        <f>'posebni dio'!D49+'posebni dio'!D179</f>
        <v>3450000</v>
      </c>
      <c r="F31" s="325">
        <f>'posebni dio'!E49+'posebni dio'!E179</f>
        <v>2985284</v>
      </c>
      <c r="G31" s="326">
        <f t="shared" si="0"/>
        <v>86.52997101449276</v>
      </c>
    </row>
    <row r="32" spans="1:7" s="3" customFormat="1" ht="12.75">
      <c r="A32" s="148"/>
      <c r="B32" s="154">
        <v>3235</v>
      </c>
      <c r="C32" s="136" t="s">
        <v>65</v>
      </c>
      <c r="D32" s="324">
        <f>'posebni dio'!C50+'posebni dio'!C180</f>
        <v>16855000</v>
      </c>
      <c r="E32" s="324">
        <f>'posebni dio'!D50+'posebni dio'!D180</f>
        <v>17855000</v>
      </c>
      <c r="F32" s="325">
        <f>'posebni dio'!E50+'posebni dio'!E180</f>
        <v>19632435</v>
      </c>
      <c r="G32" s="326">
        <f t="shared" si="0"/>
        <v>116.47840403441117</v>
      </c>
    </row>
    <row r="33" spans="1:7" s="3" customFormat="1" ht="12.75">
      <c r="A33" s="148"/>
      <c r="B33" s="154">
        <v>3236</v>
      </c>
      <c r="C33" s="136" t="s">
        <v>93</v>
      </c>
      <c r="D33" s="324">
        <f>'posebni dio'!C51+'posebni dio'!C181</f>
        <v>2255000</v>
      </c>
      <c r="E33" s="324">
        <f>'posebni dio'!D51+'posebni dio'!D181</f>
        <v>1255000</v>
      </c>
      <c r="F33" s="325">
        <f>'posebni dio'!E51+'posebni dio'!E181</f>
        <v>1047679</v>
      </c>
      <c r="G33" s="326">
        <f t="shared" si="0"/>
        <v>46.46026607538803</v>
      </c>
    </row>
    <row r="34" spans="1:7" s="3" customFormat="1" ht="12.75">
      <c r="A34" s="148"/>
      <c r="B34" s="154">
        <v>3237</v>
      </c>
      <c r="C34" s="18" t="s">
        <v>12</v>
      </c>
      <c r="D34" s="324">
        <f>'posebni dio'!C52+'posebni dio'!C182+'posebni dio'!C226+'posebni dio'!C243+'posebni dio'!C284</f>
        <v>9287600</v>
      </c>
      <c r="E34" s="324">
        <f>'posebni dio'!D52+'posebni dio'!D182+'posebni dio'!D226+'posebni dio'!D243+'posebni dio'!D284</f>
        <v>9287600</v>
      </c>
      <c r="F34" s="325">
        <f>'posebni dio'!E52+'posebni dio'!E182+'posebni dio'!E226+'posebni dio'!E243+'posebni dio'!E284</f>
        <v>8701385</v>
      </c>
      <c r="G34" s="326">
        <f t="shared" si="0"/>
        <v>93.68819716611397</v>
      </c>
    </row>
    <row r="35" spans="1:7" s="3" customFormat="1" ht="12.75">
      <c r="A35" s="148"/>
      <c r="B35" s="155">
        <v>3238</v>
      </c>
      <c r="C35" s="62" t="s">
        <v>124</v>
      </c>
      <c r="D35" s="324">
        <f>'posebni dio'!C53+'posebni dio'!C183</f>
        <v>8015000</v>
      </c>
      <c r="E35" s="324">
        <f>'posebni dio'!D53+'posebni dio'!D183</f>
        <v>8015000</v>
      </c>
      <c r="F35" s="325">
        <f>'posebni dio'!E53+'posebni dio'!E183</f>
        <v>7308464</v>
      </c>
      <c r="G35" s="326">
        <f t="shared" si="0"/>
        <v>91.18482844666251</v>
      </c>
    </row>
    <row r="36" spans="1:7" s="3" customFormat="1" ht="13.5" customHeight="1">
      <c r="A36" s="148"/>
      <c r="B36" s="154">
        <v>3239</v>
      </c>
      <c r="C36" s="18" t="s">
        <v>66</v>
      </c>
      <c r="D36" s="324">
        <f>'posebni dio'!C54+'posebni dio'!C184</f>
        <v>1700000</v>
      </c>
      <c r="E36" s="324">
        <f>'posebni dio'!D54+'posebni dio'!D184</f>
        <v>1700000</v>
      </c>
      <c r="F36" s="325">
        <f>'posebni dio'!E54+'posebni dio'!E184</f>
        <v>1185911</v>
      </c>
      <c r="G36" s="326">
        <f t="shared" si="0"/>
        <v>69.75947058823529</v>
      </c>
    </row>
    <row r="37" spans="1:7" s="3" customFormat="1" ht="13.5" customHeight="1">
      <c r="A37" s="146">
        <v>324</v>
      </c>
      <c r="B37" s="154"/>
      <c r="C37" s="138" t="s">
        <v>146</v>
      </c>
      <c r="D37" s="329">
        <f>SUM(D38)</f>
        <v>533000</v>
      </c>
      <c r="E37" s="328">
        <f>SUM(E38)</f>
        <v>533000</v>
      </c>
      <c r="F37" s="329">
        <f>SUM(F38)</f>
        <v>629543</v>
      </c>
      <c r="G37" s="328">
        <f t="shared" si="0"/>
        <v>118.11313320825516</v>
      </c>
    </row>
    <row r="38" spans="1:7" s="3" customFormat="1" ht="13.5" customHeight="1">
      <c r="A38" s="148"/>
      <c r="B38" s="154">
        <v>3241</v>
      </c>
      <c r="C38" s="139" t="s">
        <v>146</v>
      </c>
      <c r="D38" s="324">
        <f>'posebni dio'!C56+'posebni dio'!C186+'posebni dio'!C245</f>
        <v>533000</v>
      </c>
      <c r="E38" s="324">
        <f>'posebni dio'!D56+'posebni dio'!D186+'posebni dio'!D245</f>
        <v>533000</v>
      </c>
      <c r="F38" s="325">
        <f>'posebni dio'!E56+'posebni dio'!E186+'posebni dio'!E245</f>
        <v>629543</v>
      </c>
      <c r="G38" s="327">
        <f t="shared" si="0"/>
        <v>118.11313320825516</v>
      </c>
    </row>
    <row r="39" spans="1:7" s="3" customFormat="1" ht="13.5" customHeight="1">
      <c r="A39" s="146">
        <v>329</v>
      </c>
      <c r="B39" s="154"/>
      <c r="C39" s="134" t="s">
        <v>67</v>
      </c>
      <c r="D39" s="322">
        <f>SUM(D40:D46)</f>
        <v>7392000</v>
      </c>
      <c r="E39" s="323">
        <f>SUM(E40:E46)</f>
        <v>7392000</v>
      </c>
      <c r="F39" s="322">
        <f>SUM(F40:F46)</f>
        <v>7360755</v>
      </c>
      <c r="G39" s="323">
        <f t="shared" si="0"/>
        <v>99.57731331168831</v>
      </c>
    </row>
    <row r="40" spans="1:7" s="3" customFormat="1" ht="24.75" customHeight="1">
      <c r="A40" s="148"/>
      <c r="B40" s="154">
        <v>3291</v>
      </c>
      <c r="C40" s="141" t="s">
        <v>239</v>
      </c>
      <c r="D40" s="324">
        <f>'posebni dio'!C58+'posebni dio'!C122+'posebni dio'!C188</f>
        <v>1055000</v>
      </c>
      <c r="E40" s="324">
        <f>'posebni dio'!D58+'posebni dio'!D122+'posebni dio'!D188</f>
        <v>1055000</v>
      </c>
      <c r="F40" s="325">
        <f>'posebni dio'!E58+'posebni dio'!E122+'posebni dio'!E188</f>
        <v>1076546</v>
      </c>
      <c r="G40" s="326">
        <f t="shared" si="0"/>
        <v>102.04227488151658</v>
      </c>
    </row>
    <row r="41" spans="1:7" s="3" customFormat="1" ht="13.5" customHeight="1">
      <c r="A41" s="148"/>
      <c r="B41" s="154">
        <v>3292</v>
      </c>
      <c r="C41" s="140" t="s">
        <v>68</v>
      </c>
      <c r="D41" s="324">
        <f>'posebni dio'!C59+'posebni dio'!C189</f>
        <v>145000</v>
      </c>
      <c r="E41" s="324">
        <f>'posebni dio'!D59+'posebni dio'!D189</f>
        <v>145000</v>
      </c>
      <c r="F41" s="325">
        <f>'posebni dio'!E59+'posebni dio'!E189</f>
        <v>93742</v>
      </c>
      <c r="G41" s="326">
        <f t="shared" si="0"/>
        <v>64.64965517241379</v>
      </c>
    </row>
    <row r="42" spans="1:7" s="3" customFormat="1" ht="13.5" customHeight="1">
      <c r="A42" s="148"/>
      <c r="B42" s="154">
        <v>3293</v>
      </c>
      <c r="C42" s="140" t="s">
        <v>69</v>
      </c>
      <c r="D42" s="324">
        <f>'posebni dio'!C60+'posebni dio'!C190</f>
        <v>220000</v>
      </c>
      <c r="E42" s="324">
        <f>'posebni dio'!D60+'posebni dio'!D190</f>
        <v>220000</v>
      </c>
      <c r="F42" s="325">
        <f>'posebni dio'!E60+'posebni dio'!E190</f>
        <v>116920</v>
      </c>
      <c r="G42" s="326">
        <f t="shared" si="0"/>
        <v>53.14545454545454</v>
      </c>
    </row>
    <row r="43" spans="1:7" s="3" customFormat="1" ht="13.5" customHeight="1">
      <c r="A43" s="148"/>
      <c r="B43" s="154">
        <v>3294</v>
      </c>
      <c r="C43" s="140" t="s">
        <v>70</v>
      </c>
      <c r="D43" s="324">
        <f>'posebni dio'!C61+'posebni dio'!C191</f>
        <v>120000</v>
      </c>
      <c r="E43" s="324">
        <f>'posebni dio'!D61+'posebni dio'!D191</f>
        <v>120000</v>
      </c>
      <c r="F43" s="325">
        <f>'posebni dio'!E61+'posebni dio'!E191</f>
        <v>59709</v>
      </c>
      <c r="G43" s="326">
        <f t="shared" si="0"/>
        <v>49.7575</v>
      </c>
    </row>
    <row r="44" spans="1:7" s="3" customFormat="1" ht="13.5" customHeight="1">
      <c r="A44" s="148"/>
      <c r="B44" s="154">
        <v>3295</v>
      </c>
      <c r="C44" s="140" t="s">
        <v>147</v>
      </c>
      <c r="D44" s="324">
        <f>'posebni dio'!C62+'posebni dio'!C192</f>
        <v>4702000</v>
      </c>
      <c r="E44" s="324">
        <f>'posebni dio'!D62+'posebni dio'!D192</f>
        <v>5032000</v>
      </c>
      <c r="F44" s="325">
        <f>'posebni dio'!E62+'posebni dio'!E192</f>
        <v>5299658</v>
      </c>
      <c r="G44" s="326">
        <f t="shared" si="0"/>
        <v>112.71071884304551</v>
      </c>
    </row>
    <row r="45" spans="1:7" s="3" customFormat="1" ht="13.5" customHeight="1">
      <c r="A45" s="148"/>
      <c r="B45" s="154">
        <v>3296</v>
      </c>
      <c r="C45" s="140" t="s">
        <v>181</v>
      </c>
      <c r="D45" s="324">
        <f>'posebni dio'!C63+'posebni dio'!C193</f>
        <v>1000000</v>
      </c>
      <c r="E45" s="324">
        <f>'posebni dio'!D63+'posebni dio'!D193</f>
        <v>700000</v>
      </c>
      <c r="F45" s="325">
        <f>'posebni dio'!E63+'posebni dio'!E193</f>
        <v>632423</v>
      </c>
      <c r="G45" s="326">
        <f t="shared" si="0"/>
        <v>63.24229999999999</v>
      </c>
    </row>
    <row r="46" spans="1:7" s="3" customFormat="1" ht="13.5" customHeight="1">
      <c r="A46" s="148"/>
      <c r="B46" s="154">
        <v>3299</v>
      </c>
      <c r="C46" s="135" t="s">
        <v>67</v>
      </c>
      <c r="D46" s="324">
        <f>'posebni dio'!C64+'posebni dio'!C194</f>
        <v>150000</v>
      </c>
      <c r="E46" s="324">
        <f>'posebni dio'!D64+'posebni dio'!D194</f>
        <v>120000</v>
      </c>
      <c r="F46" s="325">
        <f>'posebni dio'!E64+'posebni dio'!E194</f>
        <v>81757</v>
      </c>
      <c r="G46" s="326">
        <f t="shared" si="0"/>
        <v>54.504666666666665</v>
      </c>
    </row>
    <row r="47" spans="1:7" s="3" customFormat="1" ht="13.5" customHeight="1" hidden="1">
      <c r="A47" s="148"/>
      <c r="B47" s="154"/>
      <c r="C47" s="135"/>
      <c r="D47" s="325"/>
      <c r="E47" s="330"/>
      <c r="F47" s="331"/>
      <c r="G47" s="330"/>
    </row>
    <row r="48" spans="1:7" s="3" customFormat="1" ht="13.5" customHeight="1">
      <c r="A48" s="151">
        <v>34</v>
      </c>
      <c r="B48" s="153"/>
      <c r="C48" s="10" t="s">
        <v>13</v>
      </c>
      <c r="D48" s="322">
        <f>D49</f>
        <v>23565000</v>
      </c>
      <c r="E48" s="322">
        <f>E49</f>
        <v>23565000</v>
      </c>
      <c r="F48" s="322">
        <f>F49</f>
        <v>20524295</v>
      </c>
      <c r="G48" s="323">
        <f t="shared" si="0"/>
        <v>87.09652026310206</v>
      </c>
    </row>
    <row r="49" spans="1:7" s="3" customFormat="1" ht="13.5" customHeight="1">
      <c r="A49" s="146">
        <v>343</v>
      </c>
      <c r="B49" s="154"/>
      <c r="C49" s="134" t="s">
        <v>73</v>
      </c>
      <c r="D49" s="322">
        <f>SUM(D50:D53)</f>
        <v>23565000</v>
      </c>
      <c r="E49" s="322">
        <f>SUM(E50:E53)</f>
        <v>23565000</v>
      </c>
      <c r="F49" s="322">
        <f>SUM(F50:F53)</f>
        <v>20524295</v>
      </c>
      <c r="G49" s="323">
        <f t="shared" si="0"/>
        <v>87.09652026310206</v>
      </c>
    </row>
    <row r="50" spans="1:7" s="3" customFormat="1" ht="13.5" customHeight="1">
      <c r="A50" s="148"/>
      <c r="B50" s="156">
        <v>3431</v>
      </c>
      <c r="C50" s="141" t="s">
        <v>74</v>
      </c>
      <c r="D50" s="324">
        <f>'posebni dio'!C67+'posebni dio'!C197</f>
        <v>19450000</v>
      </c>
      <c r="E50" s="324">
        <f>'posebni dio'!D67+'posebni dio'!D197</f>
        <v>19450000</v>
      </c>
      <c r="F50" s="325">
        <f>'posebni dio'!E67+'posebni dio'!E197</f>
        <v>16010046</v>
      </c>
      <c r="G50" s="327">
        <f t="shared" si="0"/>
        <v>82.31386118251928</v>
      </c>
    </row>
    <row r="51" spans="1:7" s="3" customFormat="1" ht="24" customHeight="1">
      <c r="A51" s="148"/>
      <c r="B51" s="156">
        <v>3432</v>
      </c>
      <c r="C51" s="142" t="s">
        <v>199</v>
      </c>
      <c r="D51" s="324">
        <v>0</v>
      </c>
      <c r="E51" s="324">
        <f>'posebni dio'!D68</f>
        <v>0</v>
      </c>
      <c r="F51" s="325">
        <f>'posebni dio'!E68</f>
        <v>319218</v>
      </c>
      <c r="G51" s="327" t="s">
        <v>92</v>
      </c>
    </row>
    <row r="52" spans="1:7" s="3" customFormat="1" ht="13.5" customHeight="1">
      <c r="A52" s="148"/>
      <c r="B52" s="156">
        <v>3433</v>
      </c>
      <c r="C52" s="141" t="s">
        <v>75</v>
      </c>
      <c r="D52" s="324">
        <f>'posebni dio'!C69+'posebni dio'!C198</f>
        <v>4000000</v>
      </c>
      <c r="E52" s="324">
        <f>'posebni dio'!D69+'posebni dio'!D198</f>
        <v>3530000</v>
      </c>
      <c r="F52" s="325">
        <f>'posebni dio'!E69+'posebni dio'!E198</f>
        <v>2598501</v>
      </c>
      <c r="G52" s="327">
        <f t="shared" si="0"/>
        <v>64.962525</v>
      </c>
    </row>
    <row r="53" spans="1:7" s="3" customFormat="1" ht="13.5" customHeight="1">
      <c r="A53" s="148"/>
      <c r="B53" s="156">
        <v>3434</v>
      </c>
      <c r="C53" s="142" t="s">
        <v>126</v>
      </c>
      <c r="D53" s="324">
        <f>'posebni dio'!C70+'posebni dio'!C199</f>
        <v>115000</v>
      </c>
      <c r="E53" s="324">
        <f>'posebni dio'!D70+'posebni dio'!D199</f>
        <v>585000</v>
      </c>
      <c r="F53" s="325">
        <f>'posebni dio'!E70+'posebni dio'!E199</f>
        <v>1596530</v>
      </c>
      <c r="G53" s="327">
        <f t="shared" si="0"/>
        <v>1388.286956521739</v>
      </c>
    </row>
    <row r="54" spans="1:7" s="3" customFormat="1" ht="24" customHeight="1">
      <c r="A54" s="151">
        <v>37</v>
      </c>
      <c r="B54" s="157"/>
      <c r="C54" s="100" t="s">
        <v>134</v>
      </c>
      <c r="D54" s="322">
        <f>D55+D59</f>
        <v>21524337000</v>
      </c>
      <c r="E54" s="322">
        <f>E55+E59</f>
        <v>21524337000</v>
      </c>
      <c r="F54" s="322">
        <f>F55+F59</f>
        <v>21950245396</v>
      </c>
      <c r="G54" s="323">
        <f t="shared" si="0"/>
        <v>101.97872945401292</v>
      </c>
    </row>
    <row r="55" spans="1:7" s="3" customFormat="1" ht="20.25" customHeight="1">
      <c r="A55" s="151">
        <v>371</v>
      </c>
      <c r="B55" s="157"/>
      <c r="C55" s="318" t="s">
        <v>240</v>
      </c>
      <c r="D55" s="322">
        <f>SUM(D56:D58)</f>
        <v>21524037000</v>
      </c>
      <c r="E55" s="322">
        <f>SUM(E56:E58)</f>
        <v>21524037000</v>
      </c>
      <c r="F55" s="322">
        <f>SUM(F56:F58)</f>
        <v>21948758760</v>
      </c>
      <c r="G55" s="323">
        <f t="shared" si="0"/>
        <v>101.97324395976462</v>
      </c>
    </row>
    <row r="56" spans="1:7" s="3" customFormat="1" ht="23.25" customHeight="1">
      <c r="A56" s="151"/>
      <c r="B56" s="152">
        <v>3711</v>
      </c>
      <c r="C56" s="99" t="s">
        <v>237</v>
      </c>
      <c r="D56" s="324">
        <f>'posebni dio'!C11+'posebni dio'!C78+'posebni dio'!C83+'posebni dio'!C88+'posebni dio'!C93+'posebni dio'!C98+'posebni dio'!C103+'posebni dio'!C114</f>
        <v>2357000000</v>
      </c>
      <c r="E56" s="324">
        <f>'posebni dio'!D11+'posebni dio'!D78+'posebni dio'!D83+'posebni dio'!D88+'posebni dio'!D93+'posebni dio'!D98+'posebni dio'!D103+'posebni dio'!D114</f>
        <v>2314750000</v>
      </c>
      <c r="F56" s="325">
        <f>'posebni dio'!E11+'posebni dio'!E78+'posebni dio'!E83+'posebni dio'!E88+'posebni dio'!E93+'posebni dio'!E98+'posebni dio'!E103+'posebni dio'!E114+'posebni dio'!E107+'posebni dio'!E18</f>
        <v>2385349633</v>
      </c>
      <c r="G56" s="332">
        <f t="shared" si="0"/>
        <v>101.20278459906662</v>
      </c>
    </row>
    <row r="57" spans="1:7" s="3" customFormat="1" ht="27" customHeight="1">
      <c r="A57" s="148"/>
      <c r="B57" s="152">
        <v>3712</v>
      </c>
      <c r="C57" s="99" t="s">
        <v>238</v>
      </c>
      <c r="D57" s="324">
        <f>'posebni dio'!C12+'posebni dio'!C19+'posebni dio'!C108+'posebni dio'!C150</f>
        <v>7068252000</v>
      </c>
      <c r="E57" s="324">
        <f>'posebni dio'!D12+'posebni dio'!D19+'posebni dio'!D108+'posebni dio'!D150</f>
        <v>7084752000</v>
      </c>
      <c r="F57" s="325">
        <f>'posebni dio'!E12+'posebni dio'!E19+'posebni dio'!E108+'posebni dio'!E150</f>
        <v>7647137413</v>
      </c>
      <c r="G57" s="326">
        <f t="shared" si="0"/>
        <v>108.18993738480178</v>
      </c>
    </row>
    <row r="58" spans="1:7" s="3" customFormat="1" ht="27.75" customHeight="1">
      <c r="A58" s="148"/>
      <c r="B58" s="152">
        <v>3714</v>
      </c>
      <c r="C58" s="99" t="s">
        <v>180</v>
      </c>
      <c r="D58" s="324">
        <f>'posebni dio'!C13+'posebni dio'!C20+'posebni dio'!C109+'posebni dio'!C151</f>
        <v>12098785000</v>
      </c>
      <c r="E58" s="324">
        <f>'posebni dio'!D13+'posebni dio'!D20+'posebni dio'!D109+'posebni dio'!D151</f>
        <v>12124535000</v>
      </c>
      <c r="F58" s="325">
        <f>'posebni dio'!E13+'posebni dio'!E20+'posebni dio'!E109+'posebni dio'!E151</f>
        <v>11916271714</v>
      </c>
      <c r="G58" s="326">
        <f t="shared" si="0"/>
        <v>98.49147425960541</v>
      </c>
    </row>
    <row r="59" spans="1:7" s="3" customFormat="1" ht="13.5" customHeight="1">
      <c r="A59" s="151">
        <v>372</v>
      </c>
      <c r="B59" s="152"/>
      <c r="C59" s="100" t="s">
        <v>136</v>
      </c>
      <c r="D59" s="329">
        <f>D60</f>
        <v>300000</v>
      </c>
      <c r="E59" s="328">
        <f>E60</f>
        <v>300000</v>
      </c>
      <c r="F59" s="329">
        <f>F60</f>
        <v>1486636</v>
      </c>
      <c r="G59" s="328">
        <f t="shared" si="0"/>
        <v>495.54533333333336</v>
      </c>
    </row>
    <row r="60" spans="1:7" s="3" customFormat="1" ht="13.5" customHeight="1">
      <c r="A60" s="148"/>
      <c r="B60" s="152">
        <v>3721</v>
      </c>
      <c r="C60" s="99" t="s">
        <v>133</v>
      </c>
      <c r="D60" s="324">
        <f>'posebni dio'!C73</f>
        <v>300000</v>
      </c>
      <c r="E60" s="324">
        <f>'posebni dio'!D73</f>
        <v>300000</v>
      </c>
      <c r="F60" s="325">
        <f>'posebni dio'!E73</f>
        <v>1486636</v>
      </c>
      <c r="G60" s="326">
        <f t="shared" si="0"/>
        <v>495.54533333333336</v>
      </c>
    </row>
    <row r="61" spans="1:7" s="3" customFormat="1" ht="13.5" customHeight="1">
      <c r="A61" s="146">
        <v>38</v>
      </c>
      <c r="B61" s="158"/>
      <c r="C61" s="100" t="s">
        <v>151</v>
      </c>
      <c r="D61" s="329">
        <f aca="true" t="shared" si="1" ref="D61:F62">SUM(D62)</f>
        <v>19945000</v>
      </c>
      <c r="E61" s="328">
        <f t="shared" si="1"/>
        <v>19945000</v>
      </c>
      <c r="F61" s="329">
        <f t="shared" si="1"/>
        <v>19913299</v>
      </c>
      <c r="G61" s="328">
        <f t="shared" si="0"/>
        <v>99.84105790925044</v>
      </c>
    </row>
    <row r="62" spans="1:7" s="3" customFormat="1" ht="13.5" customHeight="1">
      <c r="A62" s="146">
        <v>383</v>
      </c>
      <c r="B62" s="158"/>
      <c r="C62" s="100" t="s">
        <v>151</v>
      </c>
      <c r="D62" s="329">
        <f t="shared" si="1"/>
        <v>19945000</v>
      </c>
      <c r="E62" s="328">
        <f t="shared" si="1"/>
        <v>19945000</v>
      </c>
      <c r="F62" s="329">
        <f t="shared" si="1"/>
        <v>19913299</v>
      </c>
      <c r="G62" s="328">
        <f t="shared" si="0"/>
        <v>99.84105790925044</v>
      </c>
    </row>
    <row r="63" spans="1:7" s="3" customFormat="1" ht="13.5" customHeight="1">
      <c r="A63" s="148"/>
      <c r="B63" s="149">
        <v>3831</v>
      </c>
      <c r="C63" s="99" t="s">
        <v>150</v>
      </c>
      <c r="D63" s="324">
        <f>'posebni dio'!C119</f>
        <v>19945000</v>
      </c>
      <c r="E63" s="324">
        <f>'posebni dio'!D119</f>
        <v>19945000</v>
      </c>
      <c r="F63" s="325">
        <f>'posebni dio'!E119</f>
        <v>19913299</v>
      </c>
      <c r="G63" s="327">
        <f t="shared" si="0"/>
        <v>99.84105790925044</v>
      </c>
    </row>
    <row r="64" spans="1:7" s="3" customFormat="1" ht="21" customHeight="1">
      <c r="A64" s="144">
        <v>4</v>
      </c>
      <c r="B64" s="145"/>
      <c r="C64" s="133" t="s">
        <v>71</v>
      </c>
      <c r="D64" s="322">
        <f>D65+D68+D78</f>
        <v>36361000</v>
      </c>
      <c r="E64" s="322">
        <f>E65+E68+E78</f>
        <v>36361000</v>
      </c>
      <c r="F64" s="322">
        <f>F65+F68+F78</f>
        <v>13850897</v>
      </c>
      <c r="G64" s="323">
        <f t="shared" si="0"/>
        <v>38.09272847281428</v>
      </c>
    </row>
    <row r="65" spans="1:7" s="3" customFormat="1" ht="13.5" customHeight="1" hidden="1">
      <c r="A65" s="151">
        <v>41</v>
      </c>
      <c r="B65" s="159"/>
      <c r="C65" s="7" t="s">
        <v>14</v>
      </c>
      <c r="D65" s="322">
        <f aca="true" t="shared" si="2" ref="D65:F66">D66</f>
        <v>0</v>
      </c>
      <c r="E65" s="322">
        <f t="shared" si="2"/>
        <v>0</v>
      </c>
      <c r="F65" s="322">
        <f t="shared" si="2"/>
        <v>0</v>
      </c>
      <c r="G65" s="323"/>
    </row>
    <row r="66" spans="1:7" s="3" customFormat="1" ht="13.5" customHeight="1" hidden="1">
      <c r="A66" s="151">
        <v>412</v>
      </c>
      <c r="B66" s="149"/>
      <c r="C66" s="143" t="s">
        <v>127</v>
      </c>
      <c r="D66" s="322">
        <f t="shared" si="2"/>
        <v>0</v>
      </c>
      <c r="E66" s="322">
        <f t="shared" si="2"/>
        <v>0</v>
      </c>
      <c r="F66" s="322">
        <f t="shared" si="2"/>
        <v>0</v>
      </c>
      <c r="G66" s="323"/>
    </row>
    <row r="67" spans="1:7" s="3" customFormat="1" ht="13.5" customHeight="1" hidden="1">
      <c r="A67" s="151"/>
      <c r="B67" s="149">
        <v>4124</v>
      </c>
      <c r="C67" s="62" t="s">
        <v>200</v>
      </c>
      <c r="D67" s="325">
        <f>'posebni dio'!C131</f>
        <v>0</v>
      </c>
      <c r="E67" s="325">
        <f>'posebni dio'!D131</f>
        <v>0</v>
      </c>
      <c r="F67" s="325">
        <f>'posebni dio'!E131</f>
        <v>0</v>
      </c>
      <c r="G67" s="325"/>
    </row>
    <row r="68" spans="1:7" s="3" customFormat="1" ht="12.75">
      <c r="A68" s="151">
        <v>42</v>
      </c>
      <c r="B68" s="153"/>
      <c r="C68" s="7" t="s">
        <v>15</v>
      </c>
      <c r="D68" s="322">
        <f>D69+D71+D76</f>
        <v>26787000</v>
      </c>
      <c r="E68" s="322">
        <f>E69+E71+E76</f>
        <v>26787000</v>
      </c>
      <c r="F68" s="322">
        <f>F69+F71+F76</f>
        <v>9367788</v>
      </c>
      <c r="G68" s="323">
        <f t="shared" si="0"/>
        <v>34.971396572964494</v>
      </c>
    </row>
    <row r="69" spans="1:7" s="3" customFormat="1" ht="12.75">
      <c r="A69" s="151">
        <v>421</v>
      </c>
      <c r="B69" s="153"/>
      <c r="C69" s="10" t="s">
        <v>16</v>
      </c>
      <c r="D69" s="322">
        <f>D70</f>
        <v>400000</v>
      </c>
      <c r="E69" s="322">
        <f>E70</f>
        <v>400000</v>
      </c>
      <c r="F69" s="322">
        <f>F70</f>
        <v>0</v>
      </c>
      <c r="G69" s="323">
        <f t="shared" si="0"/>
        <v>0</v>
      </c>
    </row>
    <row r="70" spans="1:7" s="3" customFormat="1" ht="12.75">
      <c r="A70" s="151"/>
      <c r="B70" s="152" t="s">
        <v>17</v>
      </c>
      <c r="C70" s="18" t="s">
        <v>18</v>
      </c>
      <c r="D70" s="324">
        <f>'posebni dio'!C134</f>
        <v>400000</v>
      </c>
      <c r="E70" s="324">
        <f>'posebni dio'!D134</f>
        <v>400000</v>
      </c>
      <c r="F70" s="325">
        <f>'posebni dio'!E134</f>
        <v>0</v>
      </c>
      <c r="G70" s="332">
        <f t="shared" si="0"/>
        <v>0</v>
      </c>
    </row>
    <row r="71" spans="1:7" s="3" customFormat="1" ht="12.75">
      <c r="A71" s="151">
        <v>422</v>
      </c>
      <c r="B71" s="153"/>
      <c r="C71" s="10" t="s">
        <v>23</v>
      </c>
      <c r="D71" s="322">
        <f>SUM(D72:D75)</f>
        <v>17187000</v>
      </c>
      <c r="E71" s="322">
        <f>SUM(E72:E75)</f>
        <v>17187000</v>
      </c>
      <c r="F71" s="322">
        <f>SUM(F72:F75)</f>
        <v>7368256</v>
      </c>
      <c r="G71" s="323">
        <f t="shared" si="0"/>
        <v>42.8711002501891</v>
      </c>
    </row>
    <row r="72" spans="1:7" s="3" customFormat="1" ht="12.75">
      <c r="A72" s="148"/>
      <c r="B72" s="160" t="s">
        <v>19</v>
      </c>
      <c r="C72" s="6" t="s">
        <v>20</v>
      </c>
      <c r="D72" s="324">
        <f>'posebni dio'!C136+'posebni dio'!C204</f>
        <v>15937000</v>
      </c>
      <c r="E72" s="324">
        <f>'posebni dio'!D136+'posebni dio'!D204</f>
        <v>15937000</v>
      </c>
      <c r="F72" s="325">
        <f>'posebni dio'!E136+'posebni dio'!E204</f>
        <v>7109321</v>
      </c>
      <c r="G72" s="326">
        <f t="shared" si="0"/>
        <v>44.608903808746945</v>
      </c>
    </row>
    <row r="73" spans="1:7" s="3" customFormat="1" ht="12.75">
      <c r="A73" s="148"/>
      <c r="B73" s="152" t="s">
        <v>21</v>
      </c>
      <c r="C73" s="18" t="s">
        <v>22</v>
      </c>
      <c r="D73" s="324">
        <f>'posebni dio'!C137+'posebni dio'!C205</f>
        <v>500000</v>
      </c>
      <c r="E73" s="324">
        <f>'posebni dio'!D137+'posebni dio'!D205</f>
        <v>500000</v>
      </c>
      <c r="F73" s="325">
        <f>'posebni dio'!E137+'posebni dio'!E205</f>
        <v>48827</v>
      </c>
      <c r="G73" s="326">
        <f t="shared" si="0"/>
        <v>9.7654</v>
      </c>
    </row>
    <row r="74" spans="1:7" s="3" customFormat="1" ht="12.75">
      <c r="A74" s="148"/>
      <c r="B74" s="152">
        <v>4223</v>
      </c>
      <c r="C74" s="62" t="s">
        <v>129</v>
      </c>
      <c r="D74" s="324">
        <f>'posebni dio'!C138+'posebni dio'!C206</f>
        <v>550000</v>
      </c>
      <c r="E74" s="324">
        <f>'posebni dio'!D138+'posebni dio'!D206</f>
        <v>550000</v>
      </c>
      <c r="F74" s="325">
        <f>'posebni dio'!E138+'posebni dio'!E206</f>
        <v>164475</v>
      </c>
      <c r="G74" s="326">
        <f t="shared" si="0"/>
        <v>29.904545454545456</v>
      </c>
    </row>
    <row r="75" spans="1:7" s="3" customFormat="1" ht="12.75">
      <c r="A75" s="148"/>
      <c r="B75" s="152" t="s">
        <v>24</v>
      </c>
      <c r="C75" s="18" t="s">
        <v>1</v>
      </c>
      <c r="D75" s="324">
        <f>'posebni dio'!C139+'posebni dio'!C207</f>
        <v>200000</v>
      </c>
      <c r="E75" s="324">
        <f>'posebni dio'!D139+'posebni dio'!D207</f>
        <v>200000</v>
      </c>
      <c r="F75" s="325">
        <f>'posebni dio'!E139+'posebni dio'!E207</f>
        <v>45633</v>
      </c>
      <c r="G75" s="326">
        <f aca="true" t="shared" si="3" ref="G75:G80">F75/D75*100</f>
        <v>22.8165</v>
      </c>
    </row>
    <row r="76" spans="1:7" s="61" customFormat="1" ht="12.75">
      <c r="A76" s="146">
        <v>426</v>
      </c>
      <c r="B76" s="161"/>
      <c r="C76" s="35" t="s">
        <v>91</v>
      </c>
      <c r="D76" s="322">
        <f>D77</f>
        <v>9200000</v>
      </c>
      <c r="E76" s="322">
        <f>E77</f>
        <v>9200000</v>
      </c>
      <c r="F76" s="322">
        <f>F77</f>
        <v>1999532</v>
      </c>
      <c r="G76" s="323">
        <f t="shared" si="3"/>
        <v>21.73404347826087</v>
      </c>
    </row>
    <row r="77" spans="1:7" s="3" customFormat="1" ht="12.75">
      <c r="A77" s="148"/>
      <c r="B77" s="162">
        <v>4262</v>
      </c>
      <c r="C77" s="34" t="s">
        <v>90</v>
      </c>
      <c r="D77" s="324">
        <f>'posebni dio'!C141+'posebni dio'!C209</f>
        <v>9200000</v>
      </c>
      <c r="E77" s="324">
        <f>'posebni dio'!D141+'posebni dio'!D209</f>
        <v>9200000</v>
      </c>
      <c r="F77" s="325">
        <f>'posebni dio'!E209+'posebni dio'!E141</f>
        <v>1999532</v>
      </c>
      <c r="G77" s="326">
        <f t="shared" si="3"/>
        <v>21.73404347826087</v>
      </c>
    </row>
    <row r="78" spans="1:7" s="3" customFormat="1" ht="12.75" customHeight="1">
      <c r="A78" s="151">
        <v>45</v>
      </c>
      <c r="B78" s="163"/>
      <c r="C78" s="259" t="s">
        <v>25</v>
      </c>
      <c r="D78" s="322">
        <f aca="true" t="shared" si="4" ref="D78:F79">D79</f>
        <v>9574000</v>
      </c>
      <c r="E78" s="323">
        <f t="shared" si="4"/>
        <v>9574000</v>
      </c>
      <c r="F78" s="322">
        <f t="shared" si="4"/>
        <v>4483109</v>
      </c>
      <c r="G78" s="323">
        <f t="shared" si="3"/>
        <v>46.825872153749735</v>
      </c>
    </row>
    <row r="79" spans="1:7" s="3" customFormat="1" ht="12.75" customHeight="1">
      <c r="A79" s="151">
        <v>451</v>
      </c>
      <c r="B79" s="163"/>
      <c r="C79" s="10" t="s">
        <v>0</v>
      </c>
      <c r="D79" s="322">
        <f t="shared" si="4"/>
        <v>9574000</v>
      </c>
      <c r="E79" s="323">
        <f t="shared" si="4"/>
        <v>9574000</v>
      </c>
      <c r="F79" s="322">
        <f t="shared" si="4"/>
        <v>4483109</v>
      </c>
      <c r="G79" s="323">
        <f t="shared" si="3"/>
        <v>46.825872153749735</v>
      </c>
    </row>
    <row r="80" spans="1:7" s="3" customFormat="1" ht="12.75" customHeight="1">
      <c r="A80" s="148"/>
      <c r="B80" s="152" t="s">
        <v>26</v>
      </c>
      <c r="C80" s="17" t="s">
        <v>0</v>
      </c>
      <c r="D80" s="324">
        <f>'posebni dio'!C144</f>
        <v>9574000</v>
      </c>
      <c r="E80" s="324">
        <f>'posebni dio'!D144</f>
        <v>9574000</v>
      </c>
      <c r="F80" s="325">
        <f>'posebni dio'!E144</f>
        <v>4483109</v>
      </c>
      <c r="G80" s="326">
        <f t="shared" si="3"/>
        <v>46.825872153749735</v>
      </c>
    </row>
    <row r="81" spans="1:7" s="3" customFormat="1" ht="12.75">
      <c r="A81" s="148"/>
      <c r="B81" s="148"/>
      <c r="D81" s="333"/>
      <c r="E81" s="333"/>
      <c r="F81" s="334"/>
      <c r="G81" s="335"/>
    </row>
    <row r="82" spans="1:7" s="3" customFormat="1" ht="12.75">
      <c r="A82" s="148"/>
      <c r="B82" s="148"/>
      <c r="D82" s="333"/>
      <c r="E82" s="333"/>
      <c r="F82" s="334"/>
      <c r="G82" s="335"/>
    </row>
    <row r="83" spans="1:7" s="3" customFormat="1" ht="12.75">
      <c r="A83" s="148"/>
      <c r="B83" s="148"/>
      <c r="D83" s="336"/>
      <c r="E83" s="336"/>
      <c r="F83" s="337"/>
      <c r="G83" s="338"/>
    </row>
    <row r="84" spans="1:7" s="3" customFormat="1" ht="12.75">
      <c r="A84" s="148"/>
      <c r="B84" s="148"/>
      <c r="D84" s="333"/>
      <c r="E84" s="333"/>
      <c r="F84" s="334"/>
      <c r="G84" s="335"/>
    </row>
    <row r="85" spans="1:7" s="3" customFormat="1" ht="12.75">
      <c r="A85" s="148"/>
      <c r="B85" s="148"/>
      <c r="D85" s="333"/>
      <c r="E85" s="333"/>
      <c r="F85" s="334"/>
      <c r="G85" s="335"/>
    </row>
    <row r="86" spans="1:7" s="3" customFormat="1" ht="12.75">
      <c r="A86" s="148"/>
      <c r="B86" s="148"/>
      <c r="D86" s="333"/>
      <c r="E86" s="333"/>
      <c r="F86" s="334"/>
      <c r="G86" s="335"/>
    </row>
    <row r="87" spans="1:7" s="3" customFormat="1" ht="12.75">
      <c r="A87" s="148"/>
      <c r="B87" s="148"/>
      <c r="D87" s="333"/>
      <c r="E87" s="333"/>
      <c r="F87" s="334"/>
      <c r="G87" s="335"/>
    </row>
    <row r="88" spans="1:7" s="3" customFormat="1" ht="12.75">
      <c r="A88" s="148"/>
      <c r="B88" s="148"/>
      <c r="D88" s="333"/>
      <c r="E88" s="333"/>
      <c r="F88" s="334"/>
      <c r="G88" s="335"/>
    </row>
    <row r="89" spans="1:7" s="3" customFormat="1" ht="12.75">
      <c r="A89" s="148"/>
      <c r="B89" s="148"/>
      <c r="D89" s="333"/>
      <c r="E89" s="333"/>
      <c r="F89" s="334"/>
      <c r="G89" s="335"/>
    </row>
    <row r="90" spans="1:7" s="3" customFormat="1" ht="12.75">
      <c r="A90" s="148"/>
      <c r="B90" s="148"/>
      <c r="D90" s="333"/>
      <c r="E90" s="333"/>
      <c r="F90" s="334"/>
      <c r="G90" s="335"/>
    </row>
    <row r="91" spans="1:7" s="3" customFormat="1" ht="12.75">
      <c r="A91" s="148"/>
      <c r="B91" s="148"/>
      <c r="D91" s="333"/>
      <c r="E91" s="333"/>
      <c r="F91" s="334"/>
      <c r="G91" s="335"/>
    </row>
    <row r="92" spans="1:7" s="3" customFormat="1" ht="12.75">
      <c r="A92" s="148"/>
      <c r="B92" s="148"/>
      <c r="D92" s="333"/>
      <c r="E92" s="333"/>
      <c r="F92" s="334"/>
      <c r="G92" s="335"/>
    </row>
    <row r="93" spans="1:7" s="3" customFormat="1" ht="12.75">
      <c r="A93" s="148"/>
      <c r="B93" s="148"/>
      <c r="D93" s="333"/>
      <c r="E93" s="333"/>
      <c r="F93" s="334"/>
      <c r="G93" s="335"/>
    </row>
    <row r="94" spans="1:7" s="3" customFormat="1" ht="12.75">
      <c r="A94" s="148"/>
      <c r="B94" s="148"/>
      <c r="D94" s="333"/>
      <c r="E94" s="333"/>
      <c r="F94" s="334"/>
      <c r="G94" s="335"/>
    </row>
    <row r="95" spans="1:7" s="3" customFormat="1" ht="12.75">
      <c r="A95" s="148"/>
      <c r="B95" s="148"/>
      <c r="D95" s="333"/>
      <c r="E95" s="333"/>
      <c r="F95" s="334"/>
      <c r="G95" s="335"/>
    </row>
    <row r="96" spans="1:7" s="3" customFormat="1" ht="12.75">
      <c r="A96" s="148"/>
      <c r="B96" s="148"/>
      <c r="D96" s="333"/>
      <c r="E96" s="333"/>
      <c r="F96" s="334"/>
      <c r="G96" s="335"/>
    </row>
    <row r="97" spans="1:7" s="3" customFormat="1" ht="12.75">
      <c r="A97" s="148"/>
      <c r="B97" s="148"/>
      <c r="D97" s="333"/>
      <c r="E97" s="333"/>
      <c r="F97" s="334"/>
      <c r="G97" s="335"/>
    </row>
    <row r="98" spans="1:7" s="3" customFormat="1" ht="12.75">
      <c r="A98" s="148"/>
      <c r="B98" s="148"/>
      <c r="D98" s="333"/>
      <c r="E98" s="333"/>
      <c r="F98" s="334"/>
      <c r="G98" s="335"/>
    </row>
    <row r="99" spans="1:7" s="3" customFormat="1" ht="12.75">
      <c r="A99" s="148"/>
      <c r="B99" s="148"/>
      <c r="D99" s="333"/>
      <c r="E99" s="333"/>
      <c r="F99" s="334"/>
      <c r="G99" s="335"/>
    </row>
    <row r="100" spans="1:7" s="3" customFormat="1" ht="12.75">
      <c r="A100" s="148"/>
      <c r="B100" s="148"/>
      <c r="D100" s="333"/>
      <c r="E100" s="333"/>
      <c r="F100" s="334"/>
      <c r="G100" s="335"/>
    </row>
    <row r="101" spans="1:7" s="3" customFormat="1" ht="12.75">
      <c r="A101" s="148"/>
      <c r="B101" s="148"/>
      <c r="D101" s="333"/>
      <c r="E101" s="333"/>
      <c r="F101" s="334"/>
      <c r="G101" s="335"/>
    </row>
    <row r="102" spans="1:7" s="3" customFormat="1" ht="12.75">
      <c r="A102" s="148"/>
      <c r="B102" s="148"/>
      <c r="D102" s="333"/>
      <c r="E102" s="333"/>
      <c r="F102" s="334"/>
      <c r="G102" s="335"/>
    </row>
    <row r="103" spans="1:7" s="3" customFormat="1" ht="12.75">
      <c r="A103" s="148"/>
      <c r="B103" s="148"/>
      <c r="D103" s="333"/>
      <c r="E103" s="333"/>
      <c r="F103" s="334"/>
      <c r="G103" s="335"/>
    </row>
    <row r="104" spans="1:7" s="3" customFormat="1" ht="12.75">
      <c r="A104" s="148"/>
      <c r="B104" s="148"/>
      <c r="D104" s="333"/>
      <c r="E104" s="333"/>
      <c r="F104" s="334"/>
      <c r="G104" s="335"/>
    </row>
    <row r="105" spans="1:7" s="3" customFormat="1" ht="12.75">
      <c r="A105" s="148"/>
      <c r="B105" s="148"/>
      <c r="D105" s="333"/>
      <c r="E105" s="333"/>
      <c r="F105" s="334"/>
      <c r="G105" s="335"/>
    </row>
    <row r="106" spans="1:7" s="3" customFormat="1" ht="12.75">
      <c r="A106" s="148"/>
      <c r="B106" s="148"/>
      <c r="D106" s="333"/>
      <c r="E106" s="333"/>
      <c r="F106" s="334"/>
      <c r="G106" s="335"/>
    </row>
    <row r="107" spans="1:7" s="3" customFormat="1" ht="12.75">
      <c r="A107" s="148"/>
      <c r="B107" s="148"/>
      <c r="D107" s="333"/>
      <c r="E107" s="333"/>
      <c r="F107" s="334"/>
      <c r="G107" s="335"/>
    </row>
    <row r="108" spans="1:7" s="3" customFormat="1" ht="12.75">
      <c r="A108" s="148"/>
      <c r="B108" s="148"/>
      <c r="D108" s="333"/>
      <c r="E108" s="333"/>
      <c r="F108" s="334"/>
      <c r="G108" s="335"/>
    </row>
    <row r="109" spans="1:7" s="3" customFormat="1" ht="12.75">
      <c r="A109" s="148"/>
      <c r="B109" s="148"/>
      <c r="D109" s="333"/>
      <c r="E109" s="333"/>
      <c r="F109" s="334"/>
      <c r="G109" s="335"/>
    </row>
    <row r="110" spans="1:7" s="3" customFormat="1" ht="12.75">
      <c r="A110" s="148"/>
      <c r="B110" s="148"/>
      <c r="D110" s="333"/>
      <c r="E110" s="333"/>
      <c r="F110" s="334"/>
      <c r="G110" s="335"/>
    </row>
    <row r="111" spans="1:7" s="3" customFormat="1" ht="12.75">
      <c r="A111" s="148"/>
      <c r="B111" s="148"/>
      <c r="D111" s="333"/>
      <c r="E111" s="333"/>
      <c r="F111" s="334"/>
      <c r="G111" s="335"/>
    </row>
    <row r="112" spans="1:7" s="3" customFormat="1" ht="12.75">
      <c r="A112" s="148"/>
      <c r="B112" s="148"/>
      <c r="D112" s="333"/>
      <c r="E112" s="333"/>
      <c r="F112" s="334"/>
      <c r="G112" s="335"/>
    </row>
    <row r="113" spans="1:7" s="3" customFormat="1" ht="12.75">
      <c r="A113" s="148"/>
      <c r="B113" s="148"/>
      <c r="D113" s="333"/>
      <c r="E113" s="333"/>
      <c r="F113" s="334"/>
      <c r="G113" s="335"/>
    </row>
    <row r="114" spans="1:7" s="3" customFormat="1" ht="12.75">
      <c r="A114" s="148"/>
      <c r="B114" s="148"/>
      <c r="D114" s="333"/>
      <c r="E114" s="333"/>
      <c r="F114" s="334"/>
      <c r="G114" s="335"/>
    </row>
    <row r="115" spans="1:7" s="3" customFormat="1" ht="12.75">
      <c r="A115" s="148"/>
      <c r="B115" s="148"/>
      <c r="D115" s="333"/>
      <c r="E115" s="333"/>
      <c r="F115" s="334"/>
      <c r="G115" s="335"/>
    </row>
    <row r="116" spans="1:7" s="3" customFormat="1" ht="12.75">
      <c r="A116" s="148"/>
      <c r="B116" s="148"/>
      <c r="D116" s="333"/>
      <c r="E116" s="333"/>
      <c r="F116" s="334"/>
      <c r="G116" s="335"/>
    </row>
    <row r="117" spans="1:7" s="3" customFormat="1" ht="12.75">
      <c r="A117" s="148"/>
      <c r="B117" s="148"/>
      <c r="D117" s="333"/>
      <c r="E117" s="333"/>
      <c r="F117" s="334"/>
      <c r="G117" s="335"/>
    </row>
    <row r="118" spans="1:7" s="3" customFormat="1" ht="12.75">
      <c r="A118" s="148"/>
      <c r="B118" s="148"/>
      <c r="D118" s="333"/>
      <c r="E118" s="333"/>
      <c r="F118" s="334"/>
      <c r="G118" s="335"/>
    </row>
    <row r="119" spans="1:7" s="3" customFormat="1" ht="12.75">
      <c r="A119" s="148"/>
      <c r="B119" s="148"/>
      <c r="D119" s="333"/>
      <c r="E119" s="333"/>
      <c r="F119" s="334"/>
      <c r="G119" s="335"/>
    </row>
    <row r="120" spans="1:7" s="3" customFormat="1" ht="12.75">
      <c r="A120" s="148"/>
      <c r="B120" s="148"/>
      <c r="D120" s="333"/>
      <c r="E120" s="333"/>
      <c r="F120" s="334"/>
      <c r="G120" s="335"/>
    </row>
    <row r="121" spans="1:7" s="3" customFormat="1" ht="12.75">
      <c r="A121" s="148"/>
      <c r="B121" s="148"/>
      <c r="D121" s="333"/>
      <c r="E121" s="333"/>
      <c r="F121" s="334"/>
      <c r="G121" s="335"/>
    </row>
    <row r="122" spans="1:7" s="3" customFormat="1" ht="12.75">
      <c r="A122" s="148"/>
      <c r="B122" s="148"/>
      <c r="D122" s="333"/>
      <c r="E122" s="333"/>
      <c r="F122" s="334"/>
      <c r="G122" s="335"/>
    </row>
    <row r="123" spans="1:7" s="3" customFormat="1" ht="12.75">
      <c r="A123" s="148"/>
      <c r="B123" s="148"/>
      <c r="D123" s="333"/>
      <c r="E123" s="333"/>
      <c r="F123" s="334"/>
      <c r="G123" s="335"/>
    </row>
    <row r="124" spans="1:7" s="3" customFormat="1" ht="12.75">
      <c r="A124" s="148"/>
      <c r="B124" s="148"/>
      <c r="D124" s="333"/>
      <c r="E124" s="333"/>
      <c r="F124" s="334"/>
      <c r="G124" s="335"/>
    </row>
    <row r="125" spans="1:7" s="3" customFormat="1" ht="12.75">
      <c r="A125" s="148"/>
      <c r="B125" s="148"/>
      <c r="D125" s="333"/>
      <c r="E125" s="333"/>
      <c r="F125" s="334"/>
      <c r="G125" s="335"/>
    </row>
    <row r="126" spans="1:7" s="3" customFormat="1" ht="12.75">
      <c r="A126" s="148"/>
      <c r="B126" s="148"/>
      <c r="D126" s="333"/>
      <c r="E126" s="333"/>
      <c r="F126" s="334"/>
      <c r="G126" s="335"/>
    </row>
    <row r="127" spans="1:7" s="3" customFormat="1" ht="12.75">
      <c r="A127" s="148"/>
      <c r="B127" s="148"/>
      <c r="D127" s="333"/>
      <c r="E127" s="333"/>
      <c r="F127" s="334"/>
      <c r="G127" s="335"/>
    </row>
    <row r="128" spans="1:7" s="3" customFormat="1" ht="12.75">
      <c r="A128" s="148"/>
      <c r="B128" s="148"/>
      <c r="D128" s="333"/>
      <c r="E128" s="333"/>
      <c r="F128" s="334"/>
      <c r="G128" s="335"/>
    </row>
    <row r="129" spans="1:7" s="3" customFormat="1" ht="12.75">
      <c r="A129" s="148"/>
      <c r="B129" s="148"/>
      <c r="D129" s="333"/>
      <c r="E129" s="333"/>
      <c r="F129" s="334"/>
      <c r="G129" s="335"/>
    </row>
    <row r="130" spans="1:7" s="3" customFormat="1" ht="12.75">
      <c r="A130" s="148"/>
      <c r="B130" s="148"/>
      <c r="D130" s="333"/>
      <c r="E130" s="333"/>
      <c r="F130" s="334"/>
      <c r="G130" s="335"/>
    </row>
    <row r="131" spans="1:7" s="3" customFormat="1" ht="12.75">
      <c r="A131" s="148"/>
      <c r="B131" s="148"/>
      <c r="D131" s="333"/>
      <c r="E131" s="333"/>
      <c r="F131" s="334"/>
      <c r="G131" s="335"/>
    </row>
    <row r="132" spans="1:7" s="3" customFormat="1" ht="12.75">
      <c r="A132" s="148"/>
      <c r="B132" s="148"/>
      <c r="D132" s="333"/>
      <c r="E132" s="333"/>
      <c r="F132" s="334"/>
      <c r="G132" s="335"/>
    </row>
    <row r="133" spans="1:7" s="3" customFormat="1" ht="12.75">
      <c r="A133" s="148"/>
      <c r="B133" s="148"/>
      <c r="D133" s="333"/>
      <c r="E133" s="333"/>
      <c r="F133" s="334"/>
      <c r="G133" s="335"/>
    </row>
    <row r="134" spans="1:7" s="3" customFormat="1" ht="12.75">
      <c r="A134" s="148"/>
      <c r="B134" s="148"/>
      <c r="D134" s="333"/>
      <c r="E134" s="333"/>
      <c r="F134" s="334"/>
      <c r="G134" s="335"/>
    </row>
    <row r="135" spans="1:7" s="3" customFormat="1" ht="12.75">
      <c r="A135" s="148"/>
      <c r="B135" s="148"/>
      <c r="D135" s="333"/>
      <c r="E135" s="333"/>
      <c r="F135" s="334"/>
      <c r="G135" s="335"/>
    </row>
    <row r="136" spans="1:7" s="3" customFormat="1" ht="12.75">
      <c r="A136" s="148"/>
      <c r="B136" s="148"/>
      <c r="D136" s="333"/>
      <c r="E136" s="333"/>
      <c r="F136" s="334"/>
      <c r="G136" s="335"/>
    </row>
    <row r="137" spans="1:7" s="3" customFormat="1" ht="12.75">
      <c r="A137" s="148"/>
      <c r="B137" s="148"/>
      <c r="D137" s="333"/>
      <c r="E137" s="333"/>
      <c r="F137" s="334"/>
      <c r="G137" s="335"/>
    </row>
    <row r="138" spans="1:7" s="3" customFormat="1" ht="12.75">
      <c r="A138" s="148"/>
      <c r="B138" s="148"/>
      <c r="D138" s="333"/>
      <c r="E138" s="333"/>
      <c r="F138" s="334"/>
      <c r="G138" s="335"/>
    </row>
    <row r="139" spans="1:7" s="3" customFormat="1" ht="12.75">
      <c r="A139" s="148"/>
      <c r="B139" s="148"/>
      <c r="D139" s="333"/>
      <c r="E139" s="333"/>
      <c r="F139" s="334"/>
      <c r="G139" s="335"/>
    </row>
    <row r="140" spans="1:7" s="3" customFormat="1" ht="12.75">
      <c r="A140" s="148"/>
      <c r="B140" s="148"/>
      <c r="D140" s="333"/>
      <c r="E140" s="333"/>
      <c r="F140" s="334"/>
      <c r="G140" s="335"/>
    </row>
    <row r="141" spans="1:7" s="3" customFormat="1" ht="12.75">
      <c r="A141" s="148"/>
      <c r="B141" s="148"/>
      <c r="D141" s="333"/>
      <c r="E141" s="333"/>
      <c r="F141" s="334"/>
      <c r="G141" s="335"/>
    </row>
    <row r="142" spans="1:7" s="3" customFormat="1" ht="12.75">
      <c r="A142" s="148"/>
      <c r="B142" s="148"/>
      <c r="D142" s="333"/>
      <c r="E142" s="333"/>
      <c r="F142" s="334"/>
      <c r="G142" s="335"/>
    </row>
    <row r="143" spans="1:7" s="3" customFormat="1" ht="12.75">
      <c r="A143" s="148"/>
      <c r="B143" s="148"/>
      <c r="D143" s="333"/>
      <c r="E143" s="333"/>
      <c r="F143" s="334"/>
      <c r="G143" s="335"/>
    </row>
    <row r="144" spans="1:7" s="3" customFormat="1" ht="12.75">
      <c r="A144" s="148"/>
      <c r="B144" s="148"/>
      <c r="D144" s="333"/>
      <c r="E144" s="333"/>
      <c r="F144" s="334"/>
      <c r="G144" s="335"/>
    </row>
    <row r="145" spans="1:7" s="3" customFormat="1" ht="12.75">
      <c r="A145" s="148"/>
      <c r="B145" s="148"/>
      <c r="D145" s="333"/>
      <c r="E145" s="333"/>
      <c r="F145" s="334"/>
      <c r="G145" s="335"/>
    </row>
    <row r="146" spans="1:7" s="3" customFormat="1" ht="12.75">
      <c r="A146" s="148"/>
      <c r="B146" s="148"/>
      <c r="D146" s="333"/>
      <c r="E146" s="333"/>
      <c r="F146" s="334"/>
      <c r="G146" s="335"/>
    </row>
    <row r="147" spans="1:7" s="3" customFormat="1" ht="12.75">
      <c r="A147" s="148"/>
      <c r="B147" s="148"/>
      <c r="D147" s="333"/>
      <c r="E147" s="333"/>
      <c r="F147" s="334"/>
      <c r="G147" s="335"/>
    </row>
    <row r="148" spans="1:7" s="3" customFormat="1" ht="12.75">
      <c r="A148" s="148"/>
      <c r="B148" s="148"/>
      <c r="D148" s="333"/>
      <c r="E148" s="333"/>
      <c r="F148" s="334"/>
      <c r="G148" s="335"/>
    </row>
    <row r="149" spans="1:7" s="3" customFormat="1" ht="12.75">
      <c r="A149" s="148"/>
      <c r="B149" s="148"/>
      <c r="D149" s="333"/>
      <c r="E149" s="333"/>
      <c r="F149" s="334"/>
      <c r="G149" s="335"/>
    </row>
    <row r="150" spans="1:7" s="3" customFormat="1" ht="12.75">
      <c r="A150" s="148"/>
      <c r="B150" s="148"/>
      <c r="D150" s="333"/>
      <c r="E150" s="333"/>
      <c r="F150" s="334"/>
      <c r="G150" s="335"/>
    </row>
    <row r="151" spans="1:7" s="3" customFormat="1" ht="12.75">
      <c r="A151" s="148"/>
      <c r="B151" s="148"/>
      <c r="D151" s="333"/>
      <c r="E151" s="333"/>
      <c r="F151" s="334"/>
      <c r="G151" s="335"/>
    </row>
    <row r="152" spans="1:7" s="3" customFormat="1" ht="12.75">
      <c r="A152" s="148"/>
      <c r="B152" s="148"/>
      <c r="D152" s="333"/>
      <c r="E152" s="333"/>
      <c r="F152" s="334"/>
      <c r="G152" s="335"/>
    </row>
    <row r="153" spans="1:7" s="3" customFormat="1" ht="12.75">
      <c r="A153" s="148"/>
      <c r="B153" s="148"/>
      <c r="D153" s="333"/>
      <c r="E153" s="333"/>
      <c r="F153" s="334"/>
      <c r="G153" s="335"/>
    </row>
    <row r="154" spans="1:7" s="3" customFormat="1" ht="12.75">
      <c r="A154" s="148"/>
      <c r="B154" s="148"/>
      <c r="D154" s="333"/>
      <c r="E154" s="333"/>
      <c r="F154" s="334"/>
      <c r="G154" s="335"/>
    </row>
    <row r="155" spans="1:7" s="3" customFormat="1" ht="12.75">
      <c r="A155" s="148"/>
      <c r="B155" s="148"/>
      <c r="D155" s="333"/>
      <c r="E155" s="333"/>
      <c r="F155" s="334"/>
      <c r="G155" s="335"/>
    </row>
    <row r="156" spans="1:7" s="3" customFormat="1" ht="12.75">
      <c r="A156" s="148"/>
      <c r="B156" s="148"/>
      <c r="D156" s="333"/>
      <c r="E156" s="333"/>
      <c r="F156" s="334"/>
      <c r="G156" s="335"/>
    </row>
    <row r="157" spans="1:7" s="3" customFormat="1" ht="12.75">
      <c r="A157" s="148"/>
      <c r="B157" s="148"/>
      <c r="D157" s="333"/>
      <c r="E157" s="333"/>
      <c r="F157" s="334"/>
      <c r="G157" s="335"/>
    </row>
    <row r="158" spans="1:7" s="3" customFormat="1" ht="12.75">
      <c r="A158" s="148"/>
      <c r="B158" s="148"/>
      <c r="D158" s="333"/>
      <c r="E158" s="333"/>
      <c r="F158" s="334"/>
      <c r="G158" s="335"/>
    </row>
    <row r="159" spans="1:7" s="3" customFormat="1" ht="12.75">
      <c r="A159" s="148"/>
      <c r="B159" s="148"/>
      <c r="D159" s="333"/>
      <c r="E159" s="333"/>
      <c r="F159" s="334"/>
      <c r="G159" s="335"/>
    </row>
    <row r="160" spans="1:7" s="3" customFormat="1" ht="12.75">
      <c r="A160" s="148"/>
      <c r="B160" s="148"/>
      <c r="D160" s="333"/>
      <c r="E160" s="333"/>
      <c r="F160" s="334"/>
      <c r="G160" s="335"/>
    </row>
    <row r="161" spans="1:7" s="3" customFormat="1" ht="12.75">
      <c r="A161" s="148"/>
      <c r="B161" s="148"/>
      <c r="D161" s="333"/>
      <c r="E161" s="333"/>
      <c r="F161" s="334"/>
      <c r="G161" s="335"/>
    </row>
    <row r="162" spans="1:7" s="3" customFormat="1" ht="12.75">
      <c r="A162" s="148"/>
      <c r="B162" s="148"/>
      <c r="D162" s="333"/>
      <c r="E162" s="333"/>
      <c r="F162" s="334"/>
      <c r="G162" s="335"/>
    </row>
    <row r="163" spans="1:7" s="3" customFormat="1" ht="12.75">
      <c r="A163" s="148"/>
      <c r="B163" s="148"/>
      <c r="D163" s="333"/>
      <c r="E163" s="333"/>
      <c r="F163" s="334"/>
      <c r="G163" s="335"/>
    </row>
    <row r="164" spans="1:7" s="3" customFormat="1" ht="12.75">
      <c r="A164" s="148"/>
      <c r="B164" s="148"/>
      <c r="D164" s="333"/>
      <c r="E164" s="333"/>
      <c r="F164" s="334"/>
      <c r="G164" s="335"/>
    </row>
    <row r="165" spans="1:7" s="3" customFormat="1" ht="12.75">
      <c r="A165" s="148"/>
      <c r="B165" s="148"/>
      <c r="D165" s="333"/>
      <c r="E165" s="333"/>
      <c r="F165" s="334"/>
      <c r="G165" s="335"/>
    </row>
    <row r="166" spans="1:7" s="3" customFormat="1" ht="12.75">
      <c r="A166" s="148"/>
      <c r="B166" s="148"/>
      <c r="D166" s="333"/>
      <c r="E166" s="333"/>
      <c r="F166" s="334"/>
      <c r="G166" s="335"/>
    </row>
    <row r="167" spans="1:7" s="3" customFormat="1" ht="12.75">
      <c r="A167" s="148"/>
      <c r="B167" s="148"/>
      <c r="D167" s="333"/>
      <c r="E167" s="333"/>
      <c r="F167" s="334"/>
      <c r="G167" s="335"/>
    </row>
    <row r="168" spans="1:7" s="3" customFormat="1" ht="12.75">
      <c r="A168" s="148"/>
      <c r="B168" s="148"/>
      <c r="D168" s="333"/>
      <c r="E168" s="333"/>
      <c r="F168" s="334"/>
      <c r="G168" s="335"/>
    </row>
    <row r="169" spans="1:7" s="3" customFormat="1" ht="12.75">
      <c r="A169" s="148"/>
      <c r="B169" s="148"/>
      <c r="D169" s="333"/>
      <c r="E169" s="333"/>
      <c r="F169" s="334"/>
      <c r="G169" s="335"/>
    </row>
    <row r="170" spans="1:7" s="3" customFormat="1" ht="12.75">
      <c r="A170" s="148"/>
      <c r="B170" s="148"/>
      <c r="D170" s="333"/>
      <c r="E170" s="333"/>
      <c r="F170" s="334"/>
      <c r="G170" s="335"/>
    </row>
    <row r="171" spans="1:7" s="3" customFormat="1" ht="12.75">
      <c r="A171" s="148"/>
      <c r="B171" s="148"/>
      <c r="D171" s="333"/>
      <c r="E171" s="333"/>
      <c r="F171" s="334"/>
      <c r="G171" s="335"/>
    </row>
    <row r="172" spans="1:7" s="3" customFormat="1" ht="12.75">
      <c r="A172" s="148"/>
      <c r="B172" s="148"/>
      <c r="D172" s="333"/>
      <c r="E172" s="333"/>
      <c r="F172" s="334"/>
      <c r="G172" s="335"/>
    </row>
    <row r="173" spans="1:7" s="3" customFormat="1" ht="12.75">
      <c r="A173" s="148"/>
      <c r="B173" s="148"/>
      <c r="D173" s="333"/>
      <c r="E173" s="333"/>
      <c r="F173" s="334"/>
      <c r="G173" s="335"/>
    </row>
    <row r="174" spans="1:7" s="3" customFormat="1" ht="12.75">
      <c r="A174" s="148"/>
      <c r="B174" s="148"/>
      <c r="D174" s="333"/>
      <c r="E174" s="333"/>
      <c r="F174" s="334"/>
      <c r="G174" s="335"/>
    </row>
    <row r="175" spans="1:7" s="3" customFormat="1" ht="12.75">
      <c r="A175" s="148"/>
      <c r="B175" s="148"/>
      <c r="D175" s="333"/>
      <c r="E175" s="333"/>
      <c r="F175" s="334"/>
      <c r="G175" s="335"/>
    </row>
    <row r="176" spans="1:7" s="3" customFormat="1" ht="12.75">
      <c r="A176" s="148"/>
      <c r="B176" s="148"/>
      <c r="D176" s="333"/>
      <c r="E176" s="333"/>
      <c r="F176" s="334"/>
      <c r="G176" s="335"/>
    </row>
    <row r="177" spans="1:7" s="3" customFormat="1" ht="12.75">
      <c r="A177" s="148"/>
      <c r="B177" s="148"/>
      <c r="D177" s="333"/>
      <c r="E177" s="333"/>
      <c r="F177" s="334"/>
      <c r="G177" s="335"/>
    </row>
    <row r="178" spans="1:7" s="3" customFormat="1" ht="12.75">
      <c r="A178" s="148"/>
      <c r="B178" s="148"/>
      <c r="D178" s="333"/>
      <c r="E178" s="333"/>
      <c r="F178" s="334"/>
      <c r="G178" s="335"/>
    </row>
    <row r="179" spans="1:7" s="3" customFormat="1" ht="12.75">
      <c r="A179" s="148"/>
      <c r="B179" s="148"/>
      <c r="D179" s="333"/>
      <c r="E179" s="333"/>
      <c r="F179" s="334"/>
      <c r="G179" s="335"/>
    </row>
    <row r="180" spans="1:7" s="3" customFormat="1" ht="12.75">
      <c r="A180" s="148"/>
      <c r="B180" s="148"/>
      <c r="D180" s="333"/>
      <c r="E180" s="333"/>
      <c r="F180" s="334"/>
      <c r="G180" s="335"/>
    </row>
    <row r="181" spans="1:7" s="3" customFormat="1" ht="12.75">
      <c r="A181" s="148"/>
      <c r="B181" s="148"/>
      <c r="D181" s="333"/>
      <c r="E181" s="333"/>
      <c r="F181" s="334"/>
      <c r="G181" s="335"/>
    </row>
    <row r="182" spans="1:7" s="3" customFormat="1" ht="12.75">
      <c r="A182" s="148"/>
      <c r="B182" s="148"/>
      <c r="D182" s="333"/>
      <c r="E182" s="333"/>
      <c r="F182" s="334"/>
      <c r="G182" s="335"/>
    </row>
    <row r="183" spans="1:7" s="3" customFormat="1" ht="12.75">
      <c r="A183" s="148"/>
      <c r="B183" s="148"/>
      <c r="D183" s="333"/>
      <c r="E183" s="333"/>
      <c r="F183" s="334"/>
      <c r="G183" s="335"/>
    </row>
    <row r="184" spans="1:7" s="3" customFormat="1" ht="12.75">
      <c r="A184" s="148"/>
      <c r="B184" s="148"/>
      <c r="D184" s="333"/>
      <c r="E184" s="333"/>
      <c r="F184" s="334"/>
      <c r="G184" s="335"/>
    </row>
    <row r="185" spans="1:7" s="3" customFormat="1" ht="12.75">
      <c r="A185" s="148"/>
      <c r="B185" s="148"/>
      <c r="D185" s="333"/>
      <c r="E185" s="333"/>
      <c r="F185" s="334"/>
      <c r="G185" s="335"/>
    </row>
    <row r="186" spans="1:7" s="3" customFormat="1" ht="12.75">
      <c r="A186" s="148"/>
      <c r="B186" s="148"/>
      <c r="D186" s="333"/>
      <c r="E186" s="333"/>
      <c r="F186" s="334"/>
      <c r="G186" s="335"/>
    </row>
    <row r="187" spans="1:7" s="3" customFormat="1" ht="12.75">
      <c r="A187" s="148"/>
      <c r="B187" s="148"/>
      <c r="D187" s="333"/>
      <c r="E187" s="333"/>
      <c r="F187" s="334"/>
      <c r="G187" s="335"/>
    </row>
    <row r="188" spans="1:7" s="3" customFormat="1" ht="12.75">
      <c r="A188" s="148"/>
      <c r="B188" s="148"/>
      <c r="D188" s="333"/>
      <c r="E188" s="333"/>
      <c r="F188" s="334"/>
      <c r="G188" s="335"/>
    </row>
    <row r="189" spans="1:7" s="3" customFormat="1" ht="12.75">
      <c r="A189" s="148"/>
      <c r="B189" s="148"/>
      <c r="D189" s="333"/>
      <c r="E189" s="333"/>
      <c r="F189" s="334"/>
      <c r="G189" s="335"/>
    </row>
    <row r="190" spans="1:7" s="3" customFormat="1" ht="12.75">
      <c r="A190" s="148"/>
      <c r="B190" s="148"/>
      <c r="D190" s="333"/>
      <c r="E190" s="333"/>
      <c r="F190" s="334"/>
      <c r="G190" s="335"/>
    </row>
    <row r="191" spans="1:7" s="3" customFormat="1" ht="12.75">
      <c r="A191" s="148"/>
      <c r="B191" s="148"/>
      <c r="D191" s="333"/>
      <c r="E191" s="333"/>
      <c r="F191" s="334"/>
      <c r="G191" s="335"/>
    </row>
    <row r="192" spans="1:7" s="3" customFormat="1" ht="12.75">
      <c r="A192" s="148"/>
      <c r="B192" s="148"/>
      <c r="D192" s="333"/>
      <c r="E192" s="333"/>
      <c r="F192" s="334"/>
      <c r="G192" s="335"/>
    </row>
    <row r="193" spans="1:7" s="3" customFormat="1" ht="12.75">
      <c r="A193" s="148"/>
      <c r="B193" s="148"/>
      <c r="D193" s="333"/>
      <c r="E193" s="333"/>
      <c r="F193" s="334"/>
      <c r="G193" s="335"/>
    </row>
    <row r="194" spans="1:7" s="3" customFormat="1" ht="12.75">
      <c r="A194" s="148"/>
      <c r="B194" s="148"/>
      <c r="D194" s="333"/>
      <c r="E194" s="333"/>
      <c r="F194" s="334"/>
      <c r="G194" s="335"/>
    </row>
    <row r="195" spans="1:7" s="3" customFormat="1" ht="12.75">
      <c r="A195" s="148"/>
      <c r="B195" s="148"/>
      <c r="D195" s="333"/>
      <c r="E195" s="333"/>
      <c r="F195" s="334"/>
      <c r="G195" s="335"/>
    </row>
    <row r="196" spans="1:7" s="3" customFormat="1" ht="12.75">
      <c r="A196" s="148"/>
      <c r="B196" s="148"/>
      <c r="D196" s="333"/>
      <c r="E196" s="333"/>
      <c r="F196" s="334"/>
      <c r="G196" s="335"/>
    </row>
    <row r="197" spans="1:7" s="3" customFormat="1" ht="12.75">
      <c r="A197" s="148"/>
      <c r="B197" s="148"/>
      <c r="D197" s="333"/>
      <c r="E197" s="333"/>
      <c r="F197" s="334"/>
      <c r="G197" s="335"/>
    </row>
    <row r="198" spans="1:7" s="3" customFormat="1" ht="12.75">
      <c r="A198" s="148"/>
      <c r="B198" s="148"/>
      <c r="D198" s="333"/>
      <c r="E198" s="333"/>
      <c r="F198" s="334"/>
      <c r="G198" s="335"/>
    </row>
    <row r="199" spans="1:7" s="3" customFormat="1" ht="12.75">
      <c r="A199" s="148"/>
      <c r="B199" s="148"/>
      <c r="D199" s="333"/>
      <c r="E199" s="333"/>
      <c r="F199" s="334"/>
      <c r="G199" s="335"/>
    </row>
    <row r="200" spans="1:7" s="3" customFormat="1" ht="12.75">
      <c r="A200" s="148"/>
      <c r="B200" s="148"/>
      <c r="D200" s="333"/>
      <c r="E200" s="333"/>
      <c r="F200" s="334"/>
      <c r="G200" s="335"/>
    </row>
    <row r="201" spans="1:7" s="3" customFormat="1" ht="12.75">
      <c r="A201" s="148"/>
      <c r="B201" s="148"/>
      <c r="D201" s="333"/>
      <c r="E201" s="333"/>
      <c r="F201" s="334"/>
      <c r="G201" s="335"/>
    </row>
    <row r="202" spans="1:7" s="3" customFormat="1" ht="12.75">
      <c r="A202" s="148"/>
      <c r="B202" s="148"/>
      <c r="D202" s="333"/>
      <c r="E202" s="333"/>
      <c r="F202" s="334"/>
      <c r="G202" s="335"/>
    </row>
    <row r="203" spans="1:7" s="3" customFormat="1" ht="12.75">
      <c r="A203" s="148"/>
      <c r="B203" s="148"/>
      <c r="D203" s="333"/>
      <c r="E203" s="333"/>
      <c r="F203" s="334"/>
      <c r="G203" s="335"/>
    </row>
    <row r="204" spans="1:7" s="3" customFormat="1" ht="12.75">
      <c r="A204" s="148"/>
      <c r="B204" s="148"/>
      <c r="D204" s="333"/>
      <c r="E204" s="333"/>
      <c r="F204" s="334"/>
      <c r="G204" s="335"/>
    </row>
    <row r="205" spans="1:7" s="3" customFormat="1" ht="12.75">
      <c r="A205" s="148"/>
      <c r="B205" s="148"/>
      <c r="D205" s="333"/>
      <c r="E205" s="333"/>
      <c r="F205" s="334"/>
      <c r="G205" s="335"/>
    </row>
    <row r="206" spans="1:7" s="3" customFormat="1" ht="12.75">
      <c r="A206" s="148"/>
      <c r="B206" s="148"/>
      <c r="D206" s="333"/>
      <c r="E206" s="333"/>
      <c r="F206" s="334"/>
      <c r="G206" s="335"/>
    </row>
    <row r="207" spans="1:7" s="3" customFormat="1" ht="12.75">
      <c r="A207" s="148"/>
      <c r="B207" s="148"/>
      <c r="D207" s="333"/>
      <c r="E207" s="333"/>
      <c r="F207" s="334"/>
      <c r="G207" s="335"/>
    </row>
    <row r="208" spans="1:7" s="3" customFormat="1" ht="12.75">
      <c r="A208" s="148"/>
      <c r="B208" s="148"/>
      <c r="D208" s="333"/>
      <c r="E208" s="333"/>
      <c r="F208" s="334"/>
      <c r="G208" s="335"/>
    </row>
    <row r="209" spans="1:7" s="3" customFormat="1" ht="12.75">
      <c r="A209" s="148"/>
      <c r="B209" s="148"/>
      <c r="D209" s="333"/>
      <c r="E209" s="333"/>
      <c r="F209" s="334"/>
      <c r="G209" s="335"/>
    </row>
    <row r="210" spans="1:7" s="3" customFormat="1" ht="12.75">
      <c r="A210" s="148"/>
      <c r="B210" s="148"/>
      <c r="D210" s="333"/>
      <c r="E210" s="333"/>
      <c r="F210" s="334"/>
      <c r="G210" s="335"/>
    </row>
    <row r="211" spans="1:7" s="3" customFormat="1" ht="12.75">
      <c r="A211" s="148"/>
      <c r="B211" s="148"/>
      <c r="D211" s="333"/>
      <c r="E211" s="333"/>
      <c r="F211" s="334"/>
      <c r="G211" s="335"/>
    </row>
    <row r="212" spans="1:7" s="3" customFormat="1" ht="12.75">
      <c r="A212" s="148"/>
      <c r="B212" s="148"/>
      <c r="D212" s="333"/>
      <c r="E212" s="333"/>
      <c r="F212" s="334"/>
      <c r="G212" s="335"/>
    </row>
    <row r="213" spans="1:7" s="3" customFormat="1" ht="12.75">
      <c r="A213" s="148"/>
      <c r="B213" s="148"/>
      <c r="D213" s="333"/>
      <c r="E213" s="333"/>
      <c r="F213" s="334"/>
      <c r="G213" s="335"/>
    </row>
    <row r="214" spans="1:7" s="3" customFormat="1" ht="12.75">
      <c r="A214" s="148"/>
      <c r="B214" s="148"/>
      <c r="D214" s="333"/>
      <c r="E214" s="333"/>
      <c r="F214" s="334"/>
      <c r="G214" s="335"/>
    </row>
    <row r="215" spans="1:7" s="3" customFormat="1" ht="12.75">
      <c r="A215" s="148"/>
      <c r="B215" s="148"/>
      <c r="D215" s="333"/>
      <c r="E215" s="333"/>
      <c r="F215" s="334"/>
      <c r="G215" s="335"/>
    </row>
    <row r="216" spans="1:7" s="3" customFormat="1" ht="12.75">
      <c r="A216" s="148"/>
      <c r="B216" s="148"/>
      <c r="D216" s="333"/>
      <c r="E216" s="333"/>
      <c r="F216" s="334"/>
      <c r="G216" s="335"/>
    </row>
    <row r="217" spans="1:7" s="3" customFormat="1" ht="12.75">
      <c r="A217" s="148"/>
      <c r="B217" s="148"/>
      <c r="D217" s="333"/>
      <c r="E217" s="333"/>
      <c r="F217" s="334"/>
      <c r="G217" s="335"/>
    </row>
    <row r="218" spans="1:7" s="3" customFormat="1" ht="12.75">
      <c r="A218" s="148"/>
      <c r="B218" s="148"/>
      <c r="D218" s="333"/>
      <c r="E218" s="333"/>
      <c r="F218" s="334"/>
      <c r="G218" s="335"/>
    </row>
    <row r="219" spans="1:7" s="3" customFormat="1" ht="12.75">
      <c r="A219" s="148"/>
      <c r="B219" s="148"/>
      <c r="D219" s="333"/>
      <c r="E219" s="333"/>
      <c r="F219" s="334"/>
      <c r="G219" s="335"/>
    </row>
    <row r="220" spans="1:7" s="3" customFormat="1" ht="12.75">
      <c r="A220" s="148"/>
      <c r="B220" s="148"/>
      <c r="D220" s="333"/>
      <c r="E220" s="333"/>
      <c r="F220" s="334"/>
      <c r="G220" s="335"/>
    </row>
    <row r="221" spans="1:7" s="3" customFormat="1" ht="12.75">
      <c r="A221" s="148"/>
      <c r="B221" s="148"/>
      <c r="D221" s="333"/>
      <c r="E221" s="333"/>
      <c r="F221" s="334"/>
      <c r="G221" s="335"/>
    </row>
    <row r="222" spans="1:7" s="3" customFormat="1" ht="12.75">
      <c r="A222" s="148"/>
      <c r="B222" s="148"/>
      <c r="D222" s="333"/>
      <c r="E222" s="333"/>
      <c r="F222" s="334"/>
      <c r="G222" s="335"/>
    </row>
    <row r="223" spans="1:7" s="3" customFormat="1" ht="12.75">
      <c r="A223" s="148"/>
      <c r="B223" s="148"/>
      <c r="D223" s="333"/>
      <c r="E223" s="333"/>
      <c r="F223" s="334"/>
      <c r="G223" s="335"/>
    </row>
    <row r="224" spans="1:7" s="3" customFormat="1" ht="12.75">
      <c r="A224" s="148"/>
      <c r="B224" s="148"/>
      <c r="D224" s="333"/>
      <c r="E224" s="333"/>
      <c r="F224" s="334"/>
      <c r="G224" s="335"/>
    </row>
    <row r="225" spans="1:7" s="3" customFormat="1" ht="12.75">
      <c r="A225" s="148"/>
      <c r="B225" s="148"/>
      <c r="D225" s="333"/>
      <c r="E225" s="333"/>
      <c r="F225" s="334"/>
      <c r="G225" s="335"/>
    </row>
    <row r="226" spans="1:7" s="3" customFormat="1" ht="12.75">
      <c r="A226" s="148"/>
      <c r="B226" s="148"/>
      <c r="D226" s="333"/>
      <c r="E226" s="333"/>
      <c r="F226" s="334"/>
      <c r="G226" s="335"/>
    </row>
    <row r="227" spans="1:7" s="3" customFormat="1" ht="12.75">
      <c r="A227" s="148"/>
      <c r="B227" s="148"/>
      <c r="D227" s="333"/>
      <c r="E227" s="333"/>
      <c r="F227" s="334"/>
      <c r="G227" s="335"/>
    </row>
    <row r="228" spans="1:7" s="3" customFormat="1" ht="12.75">
      <c r="A228" s="148"/>
      <c r="B228" s="148"/>
      <c r="D228" s="333"/>
      <c r="E228" s="333"/>
      <c r="F228" s="334"/>
      <c r="G228" s="335"/>
    </row>
    <row r="229" spans="1:7" s="3" customFormat="1" ht="12.75">
      <c r="A229" s="148"/>
      <c r="B229" s="148"/>
      <c r="D229" s="333"/>
      <c r="E229" s="333"/>
      <c r="F229" s="334"/>
      <c r="G229" s="335"/>
    </row>
    <row r="230" spans="1:7" s="3" customFormat="1" ht="12.75">
      <c r="A230" s="148"/>
      <c r="B230" s="148"/>
      <c r="D230" s="333"/>
      <c r="E230" s="333"/>
      <c r="F230" s="334"/>
      <c r="G230" s="335"/>
    </row>
    <row r="231" spans="1:7" s="3" customFormat="1" ht="12.75">
      <c r="A231" s="148"/>
      <c r="B231" s="148"/>
      <c r="D231" s="333"/>
      <c r="E231" s="333"/>
      <c r="F231" s="334"/>
      <c r="G231" s="335"/>
    </row>
    <row r="232" spans="1:7" s="3" customFormat="1" ht="12.75">
      <c r="A232" s="148"/>
      <c r="B232" s="148"/>
      <c r="D232" s="333"/>
      <c r="E232" s="333"/>
      <c r="F232" s="334"/>
      <c r="G232" s="335"/>
    </row>
    <row r="233" spans="1:7" s="3" customFormat="1" ht="12.75">
      <c r="A233" s="148"/>
      <c r="B233" s="148"/>
      <c r="D233" s="333"/>
      <c r="E233" s="333"/>
      <c r="F233" s="334"/>
      <c r="G233" s="335"/>
    </row>
    <row r="234" spans="1:7" s="3" customFormat="1" ht="12.75">
      <c r="A234" s="148"/>
      <c r="B234" s="148"/>
      <c r="D234" s="333"/>
      <c r="E234" s="333"/>
      <c r="F234" s="334"/>
      <c r="G234" s="335"/>
    </row>
    <row r="235" spans="1:7" s="3" customFormat="1" ht="12.75">
      <c r="A235" s="148"/>
      <c r="B235" s="148"/>
      <c r="D235" s="333"/>
      <c r="E235" s="333"/>
      <c r="F235" s="334"/>
      <c r="G235" s="335"/>
    </row>
    <row r="236" spans="1:7" s="3" customFormat="1" ht="12.75">
      <c r="A236" s="148"/>
      <c r="B236" s="148"/>
      <c r="D236" s="333"/>
      <c r="E236" s="333"/>
      <c r="F236" s="334"/>
      <c r="G236" s="335"/>
    </row>
    <row r="237" spans="1:7" s="3" customFormat="1" ht="12.75">
      <c r="A237" s="148"/>
      <c r="B237" s="148"/>
      <c r="D237" s="333"/>
      <c r="E237" s="333"/>
      <c r="F237" s="334"/>
      <c r="G237" s="335"/>
    </row>
    <row r="238" spans="1:7" s="3" customFormat="1" ht="12.75">
      <c r="A238" s="148"/>
      <c r="B238" s="148"/>
      <c r="D238" s="333"/>
      <c r="E238" s="333"/>
      <c r="F238" s="334"/>
      <c r="G238" s="335"/>
    </row>
    <row r="239" spans="1:7" s="3" customFormat="1" ht="12.75">
      <c r="A239" s="148"/>
      <c r="B239" s="148"/>
      <c r="D239" s="333"/>
      <c r="E239" s="333"/>
      <c r="F239" s="334"/>
      <c r="G239" s="335"/>
    </row>
    <row r="240" spans="1:7" s="3" customFormat="1" ht="12.75">
      <c r="A240" s="148"/>
      <c r="B240" s="148"/>
      <c r="D240" s="333"/>
      <c r="E240" s="333"/>
      <c r="F240" s="334"/>
      <c r="G240" s="335"/>
    </row>
    <row r="241" spans="1:7" s="3" customFormat="1" ht="12.75">
      <c r="A241" s="148"/>
      <c r="B241" s="148"/>
      <c r="D241" s="333"/>
      <c r="E241" s="333"/>
      <c r="F241" s="334"/>
      <c r="G241" s="335"/>
    </row>
    <row r="242" spans="1:7" s="3" customFormat="1" ht="12.75">
      <c r="A242" s="148"/>
      <c r="B242" s="148"/>
      <c r="D242" s="333"/>
      <c r="E242" s="333"/>
      <c r="F242" s="334"/>
      <c r="G242" s="335"/>
    </row>
    <row r="243" spans="1:7" s="3" customFormat="1" ht="12.75">
      <c r="A243" s="148"/>
      <c r="B243" s="148"/>
      <c r="D243" s="333"/>
      <c r="E243" s="333"/>
      <c r="F243" s="334"/>
      <c r="G243" s="335"/>
    </row>
    <row r="244" spans="1:7" s="3" customFormat="1" ht="12.75">
      <c r="A244" s="148"/>
      <c r="B244" s="148"/>
      <c r="D244" s="333"/>
      <c r="E244" s="333"/>
      <c r="F244" s="334"/>
      <c r="G244" s="335"/>
    </row>
    <row r="245" spans="1:7" s="3" customFormat="1" ht="12.75">
      <c r="A245" s="148"/>
      <c r="B245" s="148"/>
      <c r="D245" s="333"/>
      <c r="E245" s="333"/>
      <c r="F245" s="334"/>
      <c r="G245" s="335"/>
    </row>
    <row r="246" spans="1:7" s="3" customFormat="1" ht="12.75">
      <c r="A246" s="148"/>
      <c r="B246" s="148"/>
      <c r="D246" s="333"/>
      <c r="E246" s="333"/>
      <c r="F246" s="334"/>
      <c r="G246" s="335"/>
    </row>
    <row r="247" spans="1:7" s="3" customFormat="1" ht="12.75">
      <c r="A247" s="148"/>
      <c r="B247" s="148"/>
      <c r="D247" s="333"/>
      <c r="E247" s="333"/>
      <c r="F247" s="334"/>
      <c r="G247" s="335"/>
    </row>
    <row r="248" spans="1:7" s="3" customFormat="1" ht="12.75">
      <c r="A248" s="148"/>
      <c r="B248" s="148"/>
      <c r="D248" s="333"/>
      <c r="E248" s="333"/>
      <c r="F248" s="334"/>
      <c r="G248" s="335"/>
    </row>
    <row r="249" spans="1:7" s="3" customFormat="1" ht="12.75">
      <c r="A249" s="148"/>
      <c r="B249" s="148"/>
      <c r="D249" s="333"/>
      <c r="E249" s="333"/>
      <c r="F249" s="334"/>
      <c r="G249" s="335"/>
    </row>
    <row r="250" spans="1:7" s="3" customFormat="1" ht="12.75">
      <c r="A250" s="148"/>
      <c r="B250" s="148"/>
      <c r="D250" s="333"/>
      <c r="E250" s="333"/>
      <c r="F250" s="334"/>
      <c r="G250" s="335"/>
    </row>
    <row r="251" spans="1:7" s="3" customFormat="1" ht="12.75">
      <c r="A251" s="148"/>
      <c r="B251" s="148"/>
      <c r="D251" s="333"/>
      <c r="E251" s="333"/>
      <c r="F251" s="334"/>
      <c r="G251" s="335"/>
    </row>
    <row r="252" spans="1:7" s="3" customFormat="1" ht="12.75">
      <c r="A252" s="148"/>
      <c r="B252" s="148"/>
      <c r="D252" s="333"/>
      <c r="E252" s="333"/>
      <c r="F252" s="334"/>
      <c r="G252" s="335"/>
    </row>
    <row r="253" spans="1:7" s="3" customFormat="1" ht="12.75">
      <c r="A253" s="148"/>
      <c r="B253" s="148"/>
      <c r="D253" s="333"/>
      <c r="E253" s="333"/>
      <c r="F253" s="334"/>
      <c r="G253" s="335"/>
    </row>
    <row r="254" spans="1:7" s="3" customFormat="1" ht="12.75">
      <c r="A254" s="148"/>
      <c r="B254" s="148"/>
      <c r="D254" s="333"/>
      <c r="E254" s="333"/>
      <c r="F254" s="334"/>
      <c r="G254" s="335"/>
    </row>
    <row r="255" spans="1:7" s="3" customFormat="1" ht="12.75">
      <c r="A255" s="148"/>
      <c r="B255" s="148"/>
      <c r="D255" s="333"/>
      <c r="E255" s="333"/>
      <c r="F255" s="334"/>
      <c r="G255" s="335"/>
    </row>
    <row r="256" spans="1:7" s="3" customFormat="1" ht="12.75">
      <c r="A256" s="148"/>
      <c r="B256" s="148"/>
      <c r="D256" s="333"/>
      <c r="E256" s="333"/>
      <c r="F256" s="334"/>
      <c r="G256" s="335"/>
    </row>
    <row r="257" spans="1:7" s="3" customFormat="1" ht="12.75">
      <c r="A257" s="148"/>
      <c r="B257" s="148"/>
      <c r="D257" s="333"/>
      <c r="E257" s="333"/>
      <c r="F257" s="334"/>
      <c r="G257" s="335"/>
    </row>
    <row r="258" spans="1:7" s="3" customFormat="1" ht="12.75">
      <c r="A258" s="148"/>
      <c r="B258" s="148"/>
      <c r="D258" s="333"/>
      <c r="E258" s="333"/>
      <c r="F258" s="334"/>
      <c r="G258" s="335"/>
    </row>
    <row r="259" spans="1:7" s="3" customFormat="1" ht="12.75">
      <c r="A259" s="148"/>
      <c r="B259" s="148"/>
      <c r="D259" s="333"/>
      <c r="E259" s="333"/>
      <c r="F259" s="334"/>
      <c r="G259" s="335"/>
    </row>
    <row r="260" spans="1:7" s="3" customFormat="1" ht="12.75">
      <c r="A260" s="148"/>
      <c r="B260" s="148"/>
      <c r="D260" s="333"/>
      <c r="E260" s="333"/>
      <c r="F260" s="334"/>
      <c r="G260" s="335"/>
    </row>
    <row r="261" spans="1:7" s="3" customFormat="1" ht="12.75">
      <c r="A261" s="148"/>
      <c r="B261" s="148"/>
      <c r="D261" s="333"/>
      <c r="E261" s="333"/>
      <c r="F261" s="334"/>
      <c r="G261" s="335"/>
    </row>
    <row r="262" spans="1:7" s="3" customFormat="1" ht="12.75">
      <c r="A262" s="148"/>
      <c r="B262" s="148"/>
      <c r="D262" s="333"/>
      <c r="E262" s="333"/>
      <c r="F262" s="334"/>
      <c r="G262" s="335"/>
    </row>
    <row r="263" spans="1:7" s="3" customFormat="1" ht="12.75">
      <c r="A263" s="148"/>
      <c r="B263" s="148"/>
      <c r="D263" s="333"/>
      <c r="E263" s="333"/>
      <c r="F263" s="334"/>
      <c r="G263" s="335"/>
    </row>
    <row r="264" spans="1:7" s="3" customFormat="1" ht="12.75">
      <c r="A264" s="148"/>
      <c r="B264" s="148"/>
      <c r="D264" s="333"/>
      <c r="E264" s="333"/>
      <c r="F264" s="334"/>
      <c r="G264" s="335"/>
    </row>
    <row r="265" spans="1:7" s="3" customFormat="1" ht="12.75">
      <c r="A265" s="148"/>
      <c r="B265" s="148"/>
      <c r="D265" s="333"/>
      <c r="E265" s="333"/>
      <c r="F265" s="334"/>
      <c r="G265" s="335"/>
    </row>
    <row r="266" spans="1:7" s="3" customFormat="1" ht="12.75">
      <c r="A266" s="148"/>
      <c r="B266" s="148"/>
      <c r="D266" s="333"/>
      <c r="E266" s="333"/>
      <c r="F266" s="334"/>
      <c r="G266" s="335"/>
    </row>
    <row r="267" spans="1:7" s="3" customFormat="1" ht="12.75">
      <c r="A267" s="148"/>
      <c r="B267" s="148"/>
      <c r="D267" s="333"/>
      <c r="E267" s="333"/>
      <c r="F267" s="334"/>
      <c r="G267" s="335"/>
    </row>
    <row r="268" spans="1:7" s="3" customFormat="1" ht="12.75">
      <c r="A268" s="148"/>
      <c r="B268" s="148"/>
      <c r="D268" s="333"/>
      <c r="E268" s="333"/>
      <c r="F268" s="334"/>
      <c r="G268" s="335"/>
    </row>
    <row r="269" spans="1:7" s="3" customFormat="1" ht="12.75">
      <c r="A269" s="148"/>
      <c r="B269" s="148"/>
      <c r="D269" s="333"/>
      <c r="E269" s="333"/>
      <c r="F269" s="334"/>
      <c r="G269" s="335"/>
    </row>
    <row r="270" spans="1:7" s="3" customFormat="1" ht="12.75">
      <c r="A270" s="148"/>
      <c r="B270" s="148"/>
      <c r="D270" s="333"/>
      <c r="E270" s="333"/>
      <c r="F270" s="334"/>
      <c r="G270" s="335"/>
    </row>
    <row r="271" spans="1:7" s="3" customFormat="1" ht="12.75">
      <c r="A271" s="148"/>
      <c r="B271" s="148"/>
      <c r="D271" s="333"/>
      <c r="E271" s="333"/>
      <c r="F271" s="334"/>
      <c r="G271" s="335"/>
    </row>
    <row r="272" spans="1:7" s="3" customFormat="1" ht="12.75">
      <c r="A272" s="148"/>
      <c r="B272" s="148"/>
      <c r="D272" s="333"/>
      <c r="E272" s="333"/>
      <c r="F272" s="334"/>
      <c r="G272" s="335"/>
    </row>
    <row r="273" spans="1:7" s="3" customFormat="1" ht="12.75">
      <c r="A273" s="148"/>
      <c r="B273" s="148"/>
      <c r="D273" s="333"/>
      <c r="E273" s="333"/>
      <c r="F273" s="334"/>
      <c r="G273" s="335"/>
    </row>
    <row r="274" spans="1:7" s="3" customFormat="1" ht="12.75">
      <c r="A274" s="148"/>
      <c r="B274" s="148"/>
      <c r="D274" s="333"/>
      <c r="E274" s="333"/>
      <c r="F274" s="334"/>
      <c r="G274" s="335"/>
    </row>
    <row r="275" spans="1:7" s="3" customFormat="1" ht="12.75">
      <c r="A275" s="148"/>
      <c r="B275" s="148"/>
      <c r="D275" s="333"/>
      <c r="E275" s="333"/>
      <c r="F275" s="334"/>
      <c r="G275" s="335"/>
    </row>
    <row r="276" spans="1:7" s="3" customFormat="1" ht="12.75">
      <c r="A276" s="148"/>
      <c r="B276" s="148"/>
      <c r="D276" s="333"/>
      <c r="E276" s="333"/>
      <c r="F276" s="334"/>
      <c r="G276" s="335"/>
    </row>
    <row r="277" spans="1:7" s="3" customFormat="1" ht="12.75">
      <c r="A277" s="148"/>
      <c r="B277" s="148"/>
      <c r="D277" s="333"/>
      <c r="E277" s="333"/>
      <c r="F277" s="334"/>
      <c r="G277" s="335"/>
    </row>
    <row r="278" spans="1:7" s="3" customFormat="1" ht="12.75">
      <c r="A278" s="148"/>
      <c r="B278" s="148"/>
      <c r="D278" s="333"/>
      <c r="E278" s="333"/>
      <c r="F278" s="334"/>
      <c r="G278" s="335"/>
    </row>
    <row r="279" spans="1:7" s="3" customFormat="1" ht="12.75">
      <c r="A279" s="148"/>
      <c r="B279" s="148"/>
      <c r="D279" s="333"/>
      <c r="E279" s="333"/>
      <c r="F279" s="334"/>
      <c r="G279" s="335"/>
    </row>
    <row r="280" spans="1:7" s="3" customFormat="1" ht="12.75">
      <c r="A280" s="148"/>
      <c r="B280" s="148"/>
      <c r="D280" s="333"/>
      <c r="E280" s="333"/>
      <c r="F280" s="334"/>
      <c r="G280" s="335"/>
    </row>
    <row r="281" spans="1:7" s="3" customFormat="1" ht="12.75">
      <c r="A281" s="148"/>
      <c r="B281" s="148"/>
      <c r="D281" s="333"/>
      <c r="E281" s="333"/>
      <c r="F281" s="334"/>
      <c r="G281" s="335"/>
    </row>
    <row r="282" spans="1:7" s="3" customFormat="1" ht="12.75">
      <c r="A282" s="148"/>
      <c r="B282" s="148"/>
      <c r="D282" s="333"/>
      <c r="E282" s="333"/>
      <c r="F282" s="334"/>
      <c r="G282" s="335"/>
    </row>
    <row r="283" spans="1:7" s="3" customFormat="1" ht="12.75">
      <c r="A283" s="148"/>
      <c r="B283" s="148"/>
      <c r="D283" s="333"/>
      <c r="E283" s="333"/>
      <c r="F283" s="334"/>
      <c r="G283" s="335"/>
    </row>
    <row r="284" spans="1:7" s="3" customFormat="1" ht="12.75">
      <c r="A284" s="148"/>
      <c r="B284" s="148"/>
      <c r="D284" s="333"/>
      <c r="E284" s="333"/>
      <c r="F284" s="334"/>
      <c r="G284" s="335"/>
    </row>
    <row r="285" spans="1:7" s="3" customFormat="1" ht="12.75">
      <c r="A285" s="148"/>
      <c r="B285" s="148"/>
      <c r="D285" s="333"/>
      <c r="E285" s="333"/>
      <c r="F285" s="334"/>
      <c r="G285" s="335"/>
    </row>
    <row r="286" spans="1:7" s="3" customFormat="1" ht="12.75">
      <c r="A286" s="148"/>
      <c r="B286" s="148"/>
      <c r="D286" s="333"/>
      <c r="E286" s="333"/>
      <c r="F286" s="334"/>
      <c r="G286" s="335"/>
    </row>
    <row r="287" spans="1:7" s="3" customFormat="1" ht="12.75">
      <c r="A287" s="148"/>
      <c r="B287" s="148"/>
      <c r="D287" s="333"/>
      <c r="E287" s="333"/>
      <c r="F287" s="334"/>
      <c r="G287" s="335"/>
    </row>
    <row r="288" spans="1:7" s="3" customFormat="1" ht="12.75">
      <c r="A288" s="148"/>
      <c r="B288" s="148"/>
      <c r="D288" s="333"/>
      <c r="E288" s="333"/>
      <c r="F288" s="334"/>
      <c r="G288" s="335"/>
    </row>
    <row r="289" spans="1:7" s="3" customFormat="1" ht="12.75">
      <c r="A289" s="148"/>
      <c r="B289" s="148"/>
      <c r="D289" s="333"/>
      <c r="E289" s="333"/>
      <c r="F289" s="334"/>
      <c r="G289" s="335"/>
    </row>
    <row r="290" spans="1:7" s="3" customFormat="1" ht="12.75">
      <c r="A290" s="148"/>
      <c r="B290" s="148"/>
      <c r="D290" s="333"/>
      <c r="E290" s="333"/>
      <c r="F290" s="334"/>
      <c r="G290" s="335"/>
    </row>
    <row r="291" spans="1:7" s="3" customFormat="1" ht="12.75">
      <c r="A291" s="148"/>
      <c r="B291" s="148"/>
      <c r="D291" s="333"/>
      <c r="E291" s="333"/>
      <c r="F291" s="334"/>
      <c r="G291" s="335"/>
    </row>
    <row r="292" spans="1:7" s="3" customFormat="1" ht="12.75">
      <c r="A292" s="148"/>
      <c r="B292" s="148"/>
      <c r="D292" s="333"/>
      <c r="E292" s="333"/>
      <c r="F292" s="334"/>
      <c r="G292" s="335"/>
    </row>
    <row r="293" spans="1:7" s="3" customFormat="1" ht="12.75">
      <c r="A293" s="148"/>
      <c r="B293" s="148"/>
      <c r="D293" s="333"/>
      <c r="E293" s="333"/>
      <c r="F293" s="334"/>
      <c r="G293" s="335"/>
    </row>
    <row r="294" spans="1:7" s="3" customFormat="1" ht="12.75">
      <c r="A294" s="148"/>
      <c r="B294" s="148"/>
      <c r="D294" s="333"/>
      <c r="E294" s="333"/>
      <c r="F294" s="334"/>
      <c r="G294" s="335"/>
    </row>
    <row r="295" spans="1:7" s="3" customFormat="1" ht="12.75">
      <c r="A295" s="148"/>
      <c r="B295" s="148"/>
      <c r="D295" s="333"/>
      <c r="E295" s="333"/>
      <c r="F295" s="334"/>
      <c r="G295" s="335"/>
    </row>
    <row r="296" spans="1:7" s="3" customFormat="1" ht="12.75">
      <c r="A296" s="148"/>
      <c r="B296" s="148"/>
      <c r="D296" s="333"/>
      <c r="E296" s="333"/>
      <c r="F296" s="334"/>
      <c r="G296" s="335"/>
    </row>
    <row r="297" spans="1:7" s="3" customFormat="1" ht="12.75">
      <c r="A297" s="148"/>
      <c r="B297" s="148"/>
      <c r="D297" s="333"/>
      <c r="E297" s="333"/>
      <c r="F297" s="334"/>
      <c r="G297" s="335"/>
    </row>
    <row r="298" spans="1:7" s="3" customFormat="1" ht="12.75">
      <c r="A298" s="148"/>
      <c r="B298" s="148"/>
      <c r="D298" s="333"/>
      <c r="E298" s="333"/>
      <c r="F298" s="334"/>
      <c r="G298" s="335"/>
    </row>
    <row r="299" spans="1:7" s="3" customFormat="1" ht="12.75">
      <c r="A299" s="148"/>
      <c r="B299" s="148"/>
      <c r="D299" s="333"/>
      <c r="E299" s="333"/>
      <c r="F299" s="334"/>
      <c r="G299" s="335"/>
    </row>
    <row r="300" spans="1:7" s="3" customFormat="1" ht="12.75">
      <c r="A300" s="148"/>
      <c r="B300" s="148"/>
      <c r="D300" s="333"/>
      <c r="E300" s="333"/>
      <c r="F300" s="334"/>
      <c r="G300" s="335"/>
    </row>
    <row r="301" spans="1:7" s="3" customFormat="1" ht="12.75">
      <c r="A301" s="148"/>
      <c r="B301" s="148"/>
      <c r="D301" s="333"/>
      <c r="E301" s="333"/>
      <c r="F301" s="334"/>
      <c r="G301" s="335"/>
    </row>
    <row r="302" spans="1:7" s="3" customFormat="1" ht="12.75">
      <c r="A302" s="148"/>
      <c r="B302" s="148"/>
      <c r="D302" s="333"/>
      <c r="E302" s="333"/>
      <c r="F302" s="334"/>
      <c r="G302" s="335"/>
    </row>
    <row r="303" spans="1:7" s="3" customFormat="1" ht="12.75">
      <c r="A303" s="148"/>
      <c r="B303" s="148"/>
      <c r="D303" s="333"/>
      <c r="E303" s="333"/>
      <c r="F303" s="334"/>
      <c r="G303" s="335"/>
    </row>
    <row r="304" spans="1:7" s="3" customFormat="1" ht="12.75">
      <c r="A304" s="148"/>
      <c r="B304" s="148"/>
      <c r="D304" s="333"/>
      <c r="E304" s="333"/>
      <c r="F304" s="334"/>
      <c r="G304" s="335"/>
    </row>
    <row r="305" spans="1:7" s="3" customFormat="1" ht="12.75">
      <c r="A305" s="148"/>
      <c r="B305" s="148"/>
      <c r="D305" s="333"/>
      <c r="E305" s="333"/>
      <c r="F305" s="334"/>
      <c r="G305" s="335"/>
    </row>
  </sheetData>
  <sheetProtection/>
  <mergeCells count="3">
    <mergeCell ref="A1:G1"/>
    <mergeCell ref="A2:C2"/>
    <mergeCell ref="A3:C3"/>
  </mergeCells>
  <printOptions horizontalCentered="1"/>
  <pageMargins left="0.1968503937007874" right="0.1968503937007874" top="0.4330708661417323" bottom="0.5905511811023623" header="0.2362204724409449" footer="0.1968503937007874"/>
  <pageSetup firstPageNumber="594" useFirstPageNumber="1" horizontalDpi="600" verticalDpi="600" orientation="portrait" paperSize="9" scale="8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zoomScaleSheetLayoutView="100" zoomScalePageLayoutView="0" workbookViewId="0" topLeftCell="A1">
      <selection activeCell="B10" sqref="B10"/>
    </sheetView>
  </sheetViews>
  <sheetFormatPr defaultColWidth="11.421875" defaultRowHeight="12.75"/>
  <cols>
    <col min="1" max="1" width="4.00390625" style="82" customWidth="1"/>
    <col min="2" max="2" width="5.28125" style="82" customWidth="1"/>
    <col min="3" max="3" width="53.57421875" style="82" customWidth="1"/>
    <col min="4" max="4" width="14.7109375" style="46" customWidth="1"/>
    <col min="5" max="5" width="14.140625" style="46" customWidth="1"/>
    <col min="6" max="6" width="12.7109375" style="46" customWidth="1"/>
    <col min="7" max="7" width="8.140625" style="87" customWidth="1"/>
    <col min="8" max="16384" width="11.421875" style="46" customWidth="1"/>
  </cols>
  <sheetData>
    <row r="1" spans="1:7" ht="33" customHeight="1">
      <c r="A1" s="313" t="s">
        <v>38</v>
      </c>
      <c r="B1" s="295"/>
      <c r="C1" s="295"/>
      <c r="D1" s="288"/>
      <c r="E1" s="288"/>
      <c r="F1" s="288"/>
      <c r="G1" s="288"/>
    </row>
    <row r="2" spans="1:7" s="3" customFormat="1" ht="27" customHeight="1">
      <c r="A2" s="302" t="s">
        <v>222</v>
      </c>
      <c r="B2" s="302"/>
      <c r="C2" s="302"/>
      <c r="D2" s="128" t="s">
        <v>223</v>
      </c>
      <c r="E2" s="128" t="s">
        <v>226</v>
      </c>
      <c r="F2" s="128" t="s">
        <v>224</v>
      </c>
      <c r="G2" s="129" t="s">
        <v>221</v>
      </c>
    </row>
    <row r="3" spans="1:7" s="3" customFormat="1" ht="12" customHeight="1">
      <c r="A3" s="306">
        <v>1</v>
      </c>
      <c r="B3" s="306"/>
      <c r="C3" s="306"/>
      <c r="D3" s="130">
        <v>2</v>
      </c>
      <c r="E3" s="130">
        <v>3</v>
      </c>
      <c r="F3" s="130">
        <v>4</v>
      </c>
      <c r="G3" s="130" t="s">
        <v>227</v>
      </c>
    </row>
    <row r="4" spans="1:7" ht="24" customHeight="1">
      <c r="A4" s="65"/>
      <c r="B4" s="146"/>
      <c r="C4" s="65" t="s">
        <v>72</v>
      </c>
      <c r="D4" s="79">
        <f>-D6</f>
        <v>0</v>
      </c>
      <c r="E4" s="79">
        <f>-E6</f>
        <v>0</v>
      </c>
      <c r="F4" s="79">
        <f>-F6</f>
        <v>-6001041</v>
      </c>
      <c r="G4" s="84" t="s">
        <v>92</v>
      </c>
    </row>
    <row r="5" spans="1:7" ht="12" customHeight="1">
      <c r="A5" s="165"/>
      <c r="B5" s="156"/>
      <c r="C5" s="79"/>
      <c r="D5" s="80"/>
      <c r="E5" s="80"/>
      <c r="F5" s="83"/>
      <c r="G5" s="86"/>
    </row>
    <row r="6" spans="1:7" ht="15" customHeight="1">
      <c r="A6" s="165">
        <v>5</v>
      </c>
      <c r="B6" s="146"/>
      <c r="C6" s="81" t="s">
        <v>28</v>
      </c>
      <c r="D6" s="79">
        <f aca="true" t="shared" si="0" ref="D6:F8">D7</f>
        <v>0</v>
      </c>
      <c r="E6" s="79">
        <f t="shared" si="0"/>
        <v>0</v>
      </c>
      <c r="F6" s="79">
        <f t="shared" si="0"/>
        <v>6001041</v>
      </c>
      <c r="G6" s="84" t="s">
        <v>92</v>
      </c>
    </row>
    <row r="7" spans="1:7" ht="15" customHeight="1">
      <c r="A7" s="165">
        <v>54</v>
      </c>
      <c r="B7" s="156"/>
      <c r="C7" s="64" t="s">
        <v>103</v>
      </c>
      <c r="D7" s="79">
        <f t="shared" si="0"/>
        <v>0</v>
      </c>
      <c r="E7" s="79">
        <f t="shared" si="0"/>
        <v>0</v>
      </c>
      <c r="F7" s="79">
        <f t="shared" si="0"/>
        <v>6001041</v>
      </c>
      <c r="G7" s="84" t="s">
        <v>92</v>
      </c>
    </row>
    <row r="8" spans="1:7" ht="27" customHeight="1">
      <c r="A8" s="146">
        <v>545</v>
      </c>
      <c r="B8" s="146"/>
      <c r="C8" s="100" t="s">
        <v>231</v>
      </c>
      <c r="D8" s="79">
        <f t="shared" si="0"/>
        <v>0</v>
      </c>
      <c r="E8" s="79">
        <f t="shared" si="0"/>
        <v>0</v>
      </c>
      <c r="F8" s="79">
        <f t="shared" si="0"/>
        <v>6001041</v>
      </c>
      <c r="G8" s="84" t="s">
        <v>92</v>
      </c>
    </row>
    <row r="9" spans="1:7" ht="28.5" customHeight="1">
      <c r="A9" s="166"/>
      <c r="B9" s="156">
        <v>5453</v>
      </c>
      <c r="C9" s="99" t="s">
        <v>232</v>
      </c>
      <c r="D9" s="272">
        <v>0</v>
      </c>
      <c r="E9" s="272">
        <v>0</v>
      </c>
      <c r="F9" s="80">
        <f>'posebni dio'!E127</f>
        <v>6001041</v>
      </c>
      <c r="G9" s="273" t="s">
        <v>92</v>
      </c>
    </row>
    <row r="10" spans="1:7" ht="24" customHeight="1">
      <c r="A10" s="166"/>
      <c r="B10" s="146"/>
      <c r="C10" s="64"/>
      <c r="D10" s="79"/>
      <c r="E10" s="79"/>
      <c r="F10" s="79"/>
      <c r="G10" s="84"/>
    </row>
    <row r="11" spans="1:7" ht="24" customHeight="1">
      <c r="A11" s="166"/>
      <c r="B11" s="156"/>
      <c r="C11" s="31"/>
      <c r="D11" s="80"/>
      <c r="E11" s="80"/>
      <c r="F11" s="80"/>
      <c r="G11" s="85"/>
    </row>
  </sheetData>
  <sheetProtection/>
  <mergeCells count="3">
    <mergeCell ref="A1:G1"/>
    <mergeCell ref="A2:C2"/>
    <mergeCell ref="A3:C3"/>
  </mergeCells>
  <printOptions horizontalCentered="1"/>
  <pageMargins left="0.1968503937007874" right="0.1968503937007874" top="0.4330708661417323" bottom="0.5905511811023623" header="0.5118110236220472" footer="0.31496062992125984"/>
  <pageSetup firstPageNumber="596" useFirstPageNumber="1" horizontalDpi="600" verticalDpi="600" orientation="portrait" paperSize="9" scale="85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937"/>
  <sheetViews>
    <sheetView tabSelected="1" zoomScalePageLayoutView="0" workbookViewId="0" topLeftCell="A1">
      <selection activeCell="J124" sqref="J124"/>
    </sheetView>
  </sheetViews>
  <sheetFormatPr defaultColWidth="11.421875" defaultRowHeight="12.75"/>
  <cols>
    <col min="1" max="1" width="6.421875" style="96" customWidth="1"/>
    <col min="2" max="2" width="51.7109375" style="36" customWidth="1"/>
    <col min="3" max="3" width="14.28125" style="39" customWidth="1"/>
    <col min="4" max="4" width="14.57421875" style="39" customWidth="1"/>
    <col min="5" max="5" width="13.8515625" style="71" customWidth="1"/>
    <col min="6" max="6" width="8.140625" style="71" customWidth="1"/>
    <col min="7" max="7" width="14.57421875" style="36" customWidth="1"/>
    <col min="8" max="8" width="15.7109375" style="36" customWidth="1"/>
    <col min="9" max="9" width="14.28125" style="36" customWidth="1"/>
    <col min="10" max="16384" width="11.421875" style="36" customWidth="1"/>
  </cols>
  <sheetData>
    <row r="1" spans="1:6" ht="25.5" customHeight="1">
      <c r="A1" s="314" t="s">
        <v>80</v>
      </c>
      <c r="B1" s="314"/>
      <c r="C1" s="314"/>
      <c r="D1" s="314"/>
      <c r="E1" s="314"/>
      <c r="F1" s="314"/>
    </row>
    <row r="2" spans="1:6" ht="27" customHeight="1">
      <c r="A2" s="317" t="s">
        <v>228</v>
      </c>
      <c r="B2" s="317"/>
      <c r="C2" s="128" t="s">
        <v>223</v>
      </c>
      <c r="D2" s="128" t="s">
        <v>226</v>
      </c>
      <c r="E2" s="128" t="s">
        <v>224</v>
      </c>
      <c r="F2" s="129" t="s">
        <v>221</v>
      </c>
    </row>
    <row r="3" spans="1:6" ht="12" customHeight="1">
      <c r="A3" s="315" t="s">
        <v>229</v>
      </c>
      <c r="B3" s="316"/>
      <c r="C3" s="130">
        <v>2</v>
      </c>
      <c r="D3" s="130">
        <v>3</v>
      </c>
      <c r="E3" s="130">
        <v>4</v>
      </c>
      <c r="F3" s="130" t="s">
        <v>227</v>
      </c>
    </row>
    <row r="4" spans="1:9" s="55" customFormat="1" ht="31.5" customHeight="1">
      <c r="A4" s="265" t="s">
        <v>230</v>
      </c>
      <c r="B4" s="167" t="s">
        <v>122</v>
      </c>
      <c r="C4" s="168">
        <f>C6+C146+C211</f>
        <v>21968458950</v>
      </c>
      <c r="D4" s="168">
        <f>D6+D146+D211</f>
        <v>21968458950</v>
      </c>
      <c r="E4" s="168">
        <f>E6+E146+E211</f>
        <v>22338812493</v>
      </c>
      <c r="F4" s="169">
        <f>E4/D4*100</f>
        <v>101.68584216053989</v>
      </c>
      <c r="G4" s="274">
        <f>'rashodi-opći dio'!D4+'rashodi-opći dio'!D64+'račun financiranja'!D9</f>
        <v>21968458950</v>
      </c>
      <c r="H4" s="274">
        <f>'rashodi-opći dio'!E4+'rashodi-opći dio'!E64+'račun financiranja'!E9</f>
        <v>21968458950</v>
      </c>
      <c r="I4" s="274">
        <f>'rashodi-opći dio'!F4+'rashodi-opći dio'!F64+'račun financiranja'!F9</f>
        <v>22338812493</v>
      </c>
    </row>
    <row r="5" spans="1:6" s="55" customFormat="1" ht="11.25" customHeight="1">
      <c r="A5" s="170"/>
      <c r="B5" s="167"/>
      <c r="C5" s="168"/>
      <c r="D5" s="168"/>
      <c r="E5" s="168"/>
      <c r="F5" s="169"/>
    </row>
    <row r="6" spans="1:6" s="89" customFormat="1" ht="12.75" customHeight="1">
      <c r="A6" s="171">
        <v>100</v>
      </c>
      <c r="B6" s="172" t="s">
        <v>170</v>
      </c>
      <c r="C6" s="168">
        <f>C8+C15+C22+C75+C80+C85+C90+C95+C100+C104+C111+C116+C128</f>
        <v>20585505000</v>
      </c>
      <c r="D6" s="168">
        <f>D8+D15+D22+D75+D80+D85+D90+D95+D100+D104+D111+D116+D128</f>
        <v>20585480678</v>
      </c>
      <c r="E6" s="168">
        <f>E8+E15+E22+E75+E80+E85+E90+E95+E100+E104+E111+E116+E124+E128</f>
        <v>21175813862</v>
      </c>
      <c r="F6" s="169">
        <f aca="true" t="shared" si="0" ref="F6:F67">E6/D6*100</f>
        <v>102.86771629593716</v>
      </c>
    </row>
    <row r="7" spans="1:6" ht="12.75">
      <c r="A7" s="173"/>
      <c r="B7" s="174"/>
      <c r="C7" s="168"/>
      <c r="D7" s="168"/>
      <c r="E7" s="168"/>
      <c r="F7" s="169"/>
    </row>
    <row r="8" spans="1:6" ht="25.5">
      <c r="A8" s="232" t="s">
        <v>162</v>
      </c>
      <c r="B8" s="176" t="s">
        <v>152</v>
      </c>
      <c r="C8" s="177">
        <f aca="true" t="shared" si="1" ref="C8:E9">C9</f>
        <v>17609207000</v>
      </c>
      <c r="D8" s="177">
        <f t="shared" si="1"/>
        <v>17656457000</v>
      </c>
      <c r="E8" s="177">
        <f t="shared" si="1"/>
        <v>18112129743</v>
      </c>
      <c r="F8" s="169">
        <f t="shared" si="0"/>
        <v>102.58077111959665</v>
      </c>
    </row>
    <row r="9" spans="1:6" ht="25.5">
      <c r="A9" s="178">
        <v>37</v>
      </c>
      <c r="B9" s="179" t="s">
        <v>134</v>
      </c>
      <c r="C9" s="177">
        <f t="shared" si="1"/>
        <v>17609207000</v>
      </c>
      <c r="D9" s="177">
        <f t="shared" si="1"/>
        <v>17656457000</v>
      </c>
      <c r="E9" s="177">
        <f t="shared" si="1"/>
        <v>18112129743</v>
      </c>
      <c r="F9" s="169">
        <f t="shared" si="0"/>
        <v>102.58077111959665</v>
      </c>
    </row>
    <row r="10" spans="1:6" ht="12.75">
      <c r="A10" s="179">
        <v>371</v>
      </c>
      <c r="B10" s="179" t="s">
        <v>131</v>
      </c>
      <c r="C10" s="177">
        <f>SUM(C11:C13)</f>
        <v>17609207000</v>
      </c>
      <c r="D10" s="177">
        <f>SUM(D11:D13)</f>
        <v>17656457000</v>
      </c>
      <c r="E10" s="177">
        <f>SUM(E11:E13)</f>
        <v>18112129743</v>
      </c>
      <c r="F10" s="169">
        <f t="shared" si="0"/>
        <v>102.58077111959665</v>
      </c>
    </row>
    <row r="11" spans="1:6" ht="26.25" customHeight="1">
      <c r="A11" s="260" t="s">
        <v>132</v>
      </c>
      <c r="B11" s="181" t="s">
        <v>178</v>
      </c>
      <c r="C11" s="275">
        <v>60000000</v>
      </c>
      <c r="D11" s="275">
        <v>60000000</v>
      </c>
      <c r="E11" s="182">
        <v>121374727</v>
      </c>
      <c r="F11" s="276">
        <f t="shared" si="0"/>
        <v>202.29121166666667</v>
      </c>
    </row>
    <row r="12" spans="1:6" ht="25.5">
      <c r="A12" s="260" t="s">
        <v>138</v>
      </c>
      <c r="B12" s="181" t="s">
        <v>156</v>
      </c>
      <c r="C12" s="275">
        <v>6650000000</v>
      </c>
      <c r="D12" s="275">
        <v>6670000000</v>
      </c>
      <c r="E12" s="182">
        <v>7108478639</v>
      </c>
      <c r="F12" s="276">
        <f t="shared" si="0"/>
        <v>106.57389263868066</v>
      </c>
    </row>
    <row r="13" spans="1:6" ht="25.5">
      <c r="A13" s="260" t="s">
        <v>179</v>
      </c>
      <c r="B13" s="181" t="s">
        <v>180</v>
      </c>
      <c r="C13" s="275">
        <v>10899207000</v>
      </c>
      <c r="D13" s="275">
        <v>10926457000</v>
      </c>
      <c r="E13" s="182">
        <v>10882276377</v>
      </c>
      <c r="F13" s="276">
        <f t="shared" si="0"/>
        <v>99.59565462985852</v>
      </c>
    </row>
    <row r="14" spans="1:6" ht="12.75">
      <c r="A14" s="180"/>
      <c r="B14" s="181"/>
      <c r="C14" s="182"/>
      <c r="D14" s="182"/>
      <c r="E14" s="182"/>
      <c r="F14" s="169"/>
    </row>
    <row r="15" spans="1:6" ht="16.5" customHeight="1">
      <c r="A15" s="183" t="s">
        <v>163</v>
      </c>
      <c r="B15" s="184" t="s">
        <v>177</v>
      </c>
      <c r="C15" s="168">
        <f aca="true" t="shared" si="2" ref="C15:E16">SUM(C16)</f>
        <v>190200000</v>
      </c>
      <c r="D15" s="168">
        <f t="shared" si="2"/>
        <v>190200000</v>
      </c>
      <c r="E15" s="168">
        <f t="shared" si="2"/>
        <v>390264314</v>
      </c>
      <c r="F15" s="169">
        <f t="shared" si="0"/>
        <v>205.18628496319664</v>
      </c>
    </row>
    <row r="16" spans="1:6" ht="30" customHeight="1">
      <c r="A16" s="178">
        <v>37</v>
      </c>
      <c r="B16" s="179" t="s">
        <v>134</v>
      </c>
      <c r="C16" s="168">
        <f t="shared" si="2"/>
        <v>190200000</v>
      </c>
      <c r="D16" s="168">
        <f t="shared" si="2"/>
        <v>190200000</v>
      </c>
      <c r="E16" s="168">
        <f t="shared" si="2"/>
        <v>390264314</v>
      </c>
      <c r="F16" s="169">
        <f t="shared" si="0"/>
        <v>205.18628496319664</v>
      </c>
    </row>
    <row r="17" spans="1:6" ht="16.5" customHeight="1">
      <c r="A17" s="179">
        <v>371</v>
      </c>
      <c r="B17" s="179" t="s">
        <v>131</v>
      </c>
      <c r="C17" s="168">
        <f>SUM(C18:C20)</f>
        <v>190200000</v>
      </c>
      <c r="D17" s="168">
        <f>SUM(D18:D20)</f>
        <v>190200000</v>
      </c>
      <c r="E17" s="168">
        <f>SUM(E18:E20)</f>
        <v>390264314</v>
      </c>
      <c r="F17" s="169">
        <f t="shared" si="0"/>
        <v>205.18628496319664</v>
      </c>
    </row>
    <row r="18" spans="1:6" ht="30" customHeight="1" hidden="1">
      <c r="A18" s="261">
        <v>3711</v>
      </c>
      <c r="B18" s="181" t="s">
        <v>178</v>
      </c>
      <c r="C18" s="168"/>
      <c r="D18" s="168"/>
      <c r="E18" s="186"/>
      <c r="F18" s="169"/>
    </row>
    <row r="19" spans="1:6" ht="27" customHeight="1">
      <c r="A19" s="262">
        <v>3712</v>
      </c>
      <c r="B19" s="181" t="s">
        <v>156</v>
      </c>
      <c r="C19" s="275">
        <v>80000000</v>
      </c>
      <c r="D19" s="275">
        <v>80000000</v>
      </c>
      <c r="E19" s="186">
        <v>192403918</v>
      </c>
      <c r="F19" s="276">
        <f t="shared" si="0"/>
        <v>240.50489750000003</v>
      </c>
    </row>
    <row r="20" spans="1:6" ht="21" customHeight="1">
      <c r="A20" s="262">
        <v>3714</v>
      </c>
      <c r="B20" s="263" t="s">
        <v>155</v>
      </c>
      <c r="C20" s="277">
        <v>110200000</v>
      </c>
      <c r="D20" s="277">
        <v>110200000</v>
      </c>
      <c r="E20" s="189">
        <v>197860396</v>
      </c>
      <c r="F20" s="276">
        <f t="shared" si="0"/>
        <v>179.5466388384755</v>
      </c>
    </row>
    <row r="21" spans="1:6" ht="12" customHeight="1">
      <c r="A21" s="187"/>
      <c r="B21" s="188"/>
      <c r="C21" s="189"/>
      <c r="D21" s="189"/>
      <c r="E21" s="189"/>
      <c r="F21" s="169"/>
    </row>
    <row r="22" spans="1:6" ht="25.5">
      <c r="A22" s="232" t="s">
        <v>165</v>
      </c>
      <c r="B22" s="190" t="s">
        <v>123</v>
      </c>
      <c r="C22" s="177">
        <f>C23+C33+C65+C71</f>
        <v>328235000</v>
      </c>
      <c r="D22" s="177">
        <f>D23+D33+D65+D71</f>
        <v>328210678</v>
      </c>
      <c r="E22" s="177">
        <f>E23+E33+E65+E71</f>
        <v>298360883</v>
      </c>
      <c r="F22" s="169">
        <f t="shared" si="0"/>
        <v>90.9052943731465</v>
      </c>
    </row>
    <row r="23" spans="1:6" ht="12.75">
      <c r="A23" s="191">
        <v>31</v>
      </c>
      <c r="B23" s="190" t="s">
        <v>51</v>
      </c>
      <c r="C23" s="177">
        <f>C24+C28+C30</f>
        <v>223151000</v>
      </c>
      <c r="D23" s="177">
        <f>D24+D28+D30</f>
        <v>223151000</v>
      </c>
      <c r="E23" s="177">
        <f>E24+E28+E30</f>
        <v>202060849</v>
      </c>
      <c r="F23" s="169">
        <f t="shared" si="0"/>
        <v>90.54893278542332</v>
      </c>
    </row>
    <row r="24" spans="1:6" ht="12.75">
      <c r="A24" s="191">
        <v>311</v>
      </c>
      <c r="B24" s="190" t="s">
        <v>102</v>
      </c>
      <c r="C24" s="177">
        <f>SUM(C25:C27)</f>
        <v>186136000</v>
      </c>
      <c r="D24" s="177">
        <f>SUM(D25:D27)</f>
        <v>186136000</v>
      </c>
      <c r="E24" s="177">
        <f>SUM(E25:E27)</f>
        <v>169584404</v>
      </c>
      <c r="F24" s="169">
        <f t="shared" si="0"/>
        <v>91.10779430094125</v>
      </c>
    </row>
    <row r="25" spans="1:6" ht="12.75">
      <c r="A25" s="192">
        <v>3111</v>
      </c>
      <c r="B25" s="193" t="s">
        <v>53</v>
      </c>
      <c r="C25" s="275">
        <v>169919000</v>
      </c>
      <c r="D25" s="275">
        <v>169919000</v>
      </c>
      <c r="E25" s="182">
        <v>152885664</v>
      </c>
      <c r="F25" s="276">
        <f t="shared" si="0"/>
        <v>89.9756142632666</v>
      </c>
    </row>
    <row r="26" spans="1:6" ht="12.75">
      <c r="A26" s="192">
        <v>3113</v>
      </c>
      <c r="B26" s="193" t="s">
        <v>98</v>
      </c>
      <c r="C26" s="275">
        <v>2550000</v>
      </c>
      <c r="D26" s="275">
        <v>2550000</v>
      </c>
      <c r="E26" s="182">
        <v>2057799</v>
      </c>
      <c r="F26" s="276">
        <f t="shared" si="0"/>
        <v>80.69800000000001</v>
      </c>
    </row>
    <row r="27" spans="1:6" ht="12.75">
      <c r="A27" s="192">
        <v>3114</v>
      </c>
      <c r="B27" s="193" t="s">
        <v>141</v>
      </c>
      <c r="C27" s="275">
        <v>13667000</v>
      </c>
      <c r="D27" s="275">
        <v>13667000</v>
      </c>
      <c r="E27" s="182">
        <v>14640941</v>
      </c>
      <c r="F27" s="276">
        <f t="shared" si="0"/>
        <v>107.12622375064022</v>
      </c>
    </row>
    <row r="28" spans="1:6" ht="12.75">
      <c r="A28" s="191">
        <v>312</v>
      </c>
      <c r="B28" s="190" t="s">
        <v>55</v>
      </c>
      <c r="C28" s="177">
        <f>C29</f>
        <v>5250000</v>
      </c>
      <c r="D28" s="177">
        <f>D29</f>
        <v>5250000</v>
      </c>
      <c r="E28" s="177">
        <f>E29</f>
        <v>4990819</v>
      </c>
      <c r="F28" s="169">
        <f t="shared" si="0"/>
        <v>95.06321904761906</v>
      </c>
    </row>
    <row r="29" spans="1:6" ht="12.75">
      <c r="A29" s="194">
        <v>3121</v>
      </c>
      <c r="B29" s="195" t="s">
        <v>55</v>
      </c>
      <c r="C29" s="278">
        <v>5250000</v>
      </c>
      <c r="D29" s="278">
        <v>5250000</v>
      </c>
      <c r="E29" s="196">
        <v>4990819</v>
      </c>
      <c r="F29" s="276">
        <f t="shared" si="0"/>
        <v>95.06321904761906</v>
      </c>
    </row>
    <row r="30" spans="1:6" ht="12.75">
      <c r="A30" s="191">
        <v>313</v>
      </c>
      <c r="B30" s="190" t="s">
        <v>56</v>
      </c>
      <c r="C30" s="177">
        <f>SUM(C31:C32)</f>
        <v>31765000</v>
      </c>
      <c r="D30" s="177">
        <f>SUM(D31:D32)</f>
        <v>31765000</v>
      </c>
      <c r="E30" s="177">
        <f>SUM(E31:E32)</f>
        <v>27485626</v>
      </c>
      <c r="F30" s="169">
        <f t="shared" si="0"/>
        <v>86.5280214072092</v>
      </c>
    </row>
    <row r="31" spans="1:6" ht="12.75">
      <c r="A31" s="194">
        <v>3132</v>
      </c>
      <c r="B31" s="195" t="s">
        <v>100</v>
      </c>
      <c r="C31" s="278">
        <v>28659000</v>
      </c>
      <c r="D31" s="278">
        <v>28659000</v>
      </c>
      <c r="E31" s="196">
        <v>24710997</v>
      </c>
      <c r="F31" s="276">
        <f t="shared" si="0"/>
        <v>86.2242122893332</v>
      </c>
    </row>
    <row r="32" spans="1:6" ht="12.75">
      <c r="A32" s="194">
        <v>3133</v>
      </c>
      <c r="B32" s="195" t="s">
        <v>101</v>
      </c>
      <c r="C32" s="278">
        <v>3106000</v>
      </c>
      <c r="D32" s="278">
        <v>3106000</v>
      </c>
      <c r="E32" s="196">
        <v>2774629</v>
      </c>
      <c r="F32" s="276">
        <f t="shared" si="0"/>
        <v>89.33126207340632</v>
      </c>
    </row>
    <row r="33" spans="1:6" s="37" customFormat="1" ht="12.75">
      <c r="A33" s="191">
        <v>32</v>
      </c>
      <c r="B33" s="175" t="s">
        <v>2</v>
      </c>
      <c r="C33" s="177">
        <f>C34+C39+C45+C55+C57</f>
        <v>90304000</v>
      </c>
      <c r="D33" s="177">
        <f>D34+D39+D45+D55+D57</f>
        <v>90279678</v>
      </c>
      <c r="E33" s="177">
        <f>E34+E39+E45+E55+E57</f>
        <v>82527561</v>
      </c>
      <c r="F33" s="169">
        <f t="shared" si="0"/>
        <v>91.41322037059105</v>
      </c>
    </row>
    <row r="34" spans="1:6" ht="12.75">
      <c r="A34" s="191">
        <v>321</v>
      </c>
      <c r="B34" s="190" t="s">
        <v>6</v>
      </c>
      <c r="C34" s="177">
        <f>SUM(C35:C38)</f>
        <v>11280000</v>
      </c>
      <c r="D34" s="177">
        <f>SUM(D35:D38)</f>
        <v>11280000</v>
      </c>
      <c r="E34" s="177">
        <f>SUM(E35:E38)</f>
        <v>9167762</v>
      </c>
      <c r="F34" s="169">
        <f t="shared" si="0"/>
        <v>81.27448581560284</v>
      </c>
    </row>
    <row r="35" spans="1:6" ht="12.75">
      <c r="A35" s="194">
        <v>3211</v>
      </c>
      <c r="B35" s="197" t="s">
        <v>57</v>
      </c>
      <c r="C35" s="278">
        <v>1450000</v>
      </c>
      <c r="D35" s="278">
        <v>1650000</v>
      </c>
      <c r="E35" s="196">
        <v>1698805</v>
      </c>
      <c r="F35" s="276">
        <f t="shared" si="0"/>
        <v>102.95787878787878</v>
      </c>
    </row>
    <row r="36" spans="1:6" ht="12.75">
      <c r="A36" s="194">
        <v>3212</v>
      </c>
      <c r="B36" s="197" t="s">
        <v>58</v>
      </c>
      <c r="C36" s="278">
        <v>9230000</v>
      </c>
      <c r="D36" s="278">
        <v>8730000</v>
      </c>
      <c r="E36" s="196">
        <v>6824173</v>
      </c>
      <c r="F36" s="276">
        <f t="shared" si="0"/>
        <v>78.16922107674685</v>
      </c>
    </row>
    <row r="37" spans="1:6" ht="12.75">
      <c r="A37" s="198" t="s">
        <v>4</v>
      </c>
      <c r="B37" s="199" t="s">
        <v>5</v>
      </c>
      <c r="C37" s="278">
        <v>450000</v>
      </c>
      <c r="D37" s="278">
        <v>750000</v>
      </c>
      <c r="E37" s="196">
        <v>555431</v>
      </c>
      <c r="F37" s="276">
        <f t="shared" si="0"/>
        <v>74.05746666666667</v>
      </c>
    </row>
    <row r="38" spans="1:6" ht="12.75">
      <c r="A38" s="198" t="s">
        <v>142</v>
      </c>
      <c r="B38" s="199" t="s">
        <v>143</v>
      </c>
      <c r="C38" s="278">
        <v>150000</v>
      </c>
      <c r="D38" s="278">
        <v>150000</v>
      </c>
      <c r="E38" s="196">
        <v>89353</v>
      </c>
      <c r="F38" s="276">
        <f t="shared" si="0"/>
        <v>59.56866666666667</v>
      </c>
    </row>
    <row r="39" spans="1:6" ht="12.75">
      <c r="A39" s="191">
        <v>322</v>
      </c>
      <c r="B39" s="190" t="s">
        <v>59</v>
      </c>
      <c r="C39" s="177">
        <f>SUM(C40:C44)</f>
        <v>15735000</v>
      </c>
      <c r="D39" s="177">
        <f>SUM(D40:D44)</f>
        <v>15735000</v>
      </c>
      <c r="E39" s="177">
        <f>SUM(E40:E44)</f>
        <v>12910316</v>
      </c>
      <c r="F39" s="169">
        <f t="shared" si="0"/>
        <v>82.04840165236733</v>
      </c>
    </row>
    <row r="40" spans="1:6" ht="12.75">
      <c r="A40" s="200">
        <v>3221</v>
      </c>
      <c r="B40" s="193" t="s">
        <v>60</v>
      </c>
      <c r="C40" s="275">
        <v>6365000</v>
      </c>
      <c r="D40" s="275">
        <v>6365000</v>
      </c>
      <c r="E40" s="182">
        <v>4957190</v>
      </c>
      <c r="F40" s="276">
        <f t="shared" si="0"/>
        <v>77.88201099764336</v>
      </c>
    </row>
    <row r="41" spans="1:6" ht="12.75">
      <c r="A41" s="200">
        <v>3223</v>
      </c>
      <c r="B41" s="193" t="s">
        <v>61</v>
      </c>
      <c r="C41" s="275">
        <v>8450000</v>
      </c>
      <c r="D41" s="275">
        <v>8450000</v>
      </c>
      <c r="E41" s="182">
        <v>7130592</v>
      </c>
      <c r="F41" s="276">
        <f t="shared" si="0"/>
        <v>84.38570414201183</v>
      </c>
    </row>
    <row r="42" spans="1:6" ht="12.75">
      <c r="A42" s="200">
        <v>3224</v>
      </c>
      <c r="B42" s="201" t="s">
        <v>7</v>
      </c>
      <c r="C42" s="275">
        <v>565000</v>
      </c>
      <c r="D42" s="275">
        <v>565000</v>
      </c>
      <c r="E42" s="182">
        <v>641235</v>
      </c>
      <c r="F42" s="276">
        <f t="shared" si="0"/>
        <v>113.49292035398231</v>
      </c>
    </row>
    <row r="43" spans="1:6" ht="12.75">
      <c r="A43" s="200" t="s">
        <v>8</v>
      </c>
      <c r="B43" s="201" t="s">
        <v>9</v>
      </c>
      <c r="C43" s="275">
        <v>265000</v>
      </c>
      <c r="D43" s="275">
        <v>265000</v>
      </c>
      <c r="E43" s="182">
        <v>136582</v>
      </c>
      <c r="F43" s="276">
        <f t="shared" si="0"/>
        <v>51.54037735849057</v>
      </c>
    </row>
    <row r="44" spans="1:6" ht="12.75">
      <c r="A44" s="200" t="s">
        <v>144</v>
      </c>
      <c r="B44" s="201" t="s">
        <v>145</v>
      </c>
      <c r="C44" s="275">
        <v>90000</v>
      </c>
      <c r="D44" s="275">
        <v>90000</v>
      </c>
      <c r="E44" s="182">
        <v>44717</v>
      </c>
      <c r="F44" s="276">
        <f t="shared" si="0"/>
        <v>49.68555555555555</v>
      </c>
    </row>
    <row r="45" spans="1:6" ht="12.75">
      <c r="A45" s="191">
        <v>323</v>
      </c>
      <c r="B45" s="190" t="s">
        <v>10</v>
      </c>
      <c r="C45" s="177">
        <f>SUM(C46:C54)</f>
        <v>59532000</v>
      </c>
      <c r="D45" s="177">
        <f>SUM(D46:D54)</f>
        <v>59507678</v>
      </c>
      <c r="E45" s="177">
        <f>SUM(E46:E54)</f>
        <v>56475520</v>
      </c>
      <c r="F45" s="169">
        <f t="shared" si="0"/>
        <v>94.90459365596486</v>
      </c>
    </row>
    <row r="46" spans="1:6" ht="12.75">
      <c r="A46" s="192">
        <v>3231</v>
      </c>
      <c r="B46" s="202" t="s">
        <v>62</v>
      </c>
      <c r="C46" s="275">
        <v>11575000</v>
      </c>
      <c r="D46" s="275">
        <v>11575000</v>
      </c>
      <c r="E46" s="182">
        <v>10201061</v>
      </c>
      <c r="F46" s="276">
        <f t="shared" si="0"/>
        <v>88.13011663066955</v>
      </c>
    </row>
    <row r="47" spans="1:6" ht="12.75">
      <c r="A47" s="192">
        <v>3232</v>
      </c>
      <c r="B47" s="201" t="s">
        <v>11</v>
      </c>
      <c r="C47" s="275">
        <v>7582000</v>
      </c>
      <c r="D47" s="275">
        <v>7582000</v>
      </c>
      <c r="E47" s="182">
        <v>5674983</v>
      </c>
      <c r="F47" s="276">
        <f t="shared" si="0"/>
        <v>74.84810076496966</v>
      </c>
    </row>
    <row r="48" spans="1:6" ht="12.75">
      <c r="A48" s="192">
        <v>3233</v>
      </c>
      <c r="B48" s="203" t="s">
        <v>63</v>
      </c>
      <c r="C48" s="275">
        <v>1150000</v>
      </c>
      <c r="D48" s="275">
        <v>1150000</v>
      </c>
      <c r="E48" s="182">
        <v>771318</v>
      </c>
      <c r="F48" s="276">
        <f t="shared" si="0"/>
        <v>67.07113043478262</v>
      </c>
    </row>
    <row r="49" spans="1:6" ht="12.75">
      <c r="A49" s="192">
        <v>3234</v>
      </c>
      <c r="B49" s="203" t="s">
        <v>64</v>
      </c>
      <c r="C49" s="275">
        <v>3300000</v>
      </c>
      <c r="D49" s="275">
        <v>3300000</v>
      </c>
      <c r="E49" s="182">
        <v>2969062</v>
      </c>
      <c r="F49" s="276">
        <f t="shared" si="0"/>
        <v>89.97157575757576</v>
      </c>
    </row>
    <row r="50" spans="1:6" ht="12.75">
      <c r="A50" s="192">
        <v>3235</v>
      </c>
      <c r="B50" s="203" t="s">
        <v>65</v>
      </c>
      <c r="C50" s="275">
        <v>16255000</v>
      </c>
      <c r="D50" s="275">
        <v>17255000</v>
      </c>
      <c r="E50" s="182">
        <v>19351513</v>
      </c>
      <c r="F50" s="276">
        <f t="shared" si="0"/>
        <v>112.15017676035932</v>
      </c>
    </row>
    <row r="51" spans="1:6" ht="12.75">
      <c r="A51" s="192">
        <v>3236</v>
      </c>
      <c r="B51" s="203" t="s">
        <v>125</v>
      </c>
      <c r="C51" s="275">
        <v>2255000</v>
      </c>
      <c r="D51" s="275">
        <v>1255000</v>
      </c>
      <c r="E51" s="182">
        <v>1047679</v>
      </c>
      <c r="F51" s="276">
        <f t="shared" si="0"/>
        <v>83.4803984063745</v>
      </c>
    </row>
    <row r="52" spans="1:6" ht="12.75">
      <c r="A52" s="192">
        <v>3237</v>
      </c>
      <c r="B52" s="201" t="s">
        <v>12</v>
      </c>
      <c r="C52" s="275">
        <v>8500000</v>
      </c>
      <c r="D52" s="275">
        <v>8475678</v>
      </c>
      <c r="E52" s="182">
        <v>8157327</v>
      </c>
      <c r="F52" s="276">
        <f t="shared" si="0"/>
        <v>96.24394650197897</v>
      </c>
    </row>
    <row r="53" spans="1:6" ht="12.75">
      <c r="A53" s="192">
        <v>3238</v>
      </c>
      <c r="B53" s="193" t="s">
        <v>124</v>
      </c>
      <c r="C53" s="275">
        <v>7715000</v>
      </c>
      <c r="D53" s="275">
        <v>7715000</v>
      </c>
      <c r="E53" s="182">
        <v>7308464</v>
      </c>
      <c r="F53" s="276">
        <f t="shared" si="0"/>
        <v>94.73057679844459</v>
      </c>
    </row>
    <row r="54" spans="1:6" ht="12.75">
      <c r="A54" s="192">
        <v>3239</v>
      </c>
      <c r="B54" s="201" t="s">
        <v>66</v>
      </c>
      <c r="C54" s="275">
        <v>1200000</v>
      </c>
      <c r="D54" s="275">
        <v>1200000</v>
      </c>
      <c r="E54" s="182">
        <v>994113</v>
      </c>
      <c r="F54" s="276">
        <f t="shared" si="0"/>
        <v>82.84275</v>
      </c>
    </row>
    <row r="55" spans="1:6" ht="12.75">
      <c r="A55" s="204">
        <v>324</v>
      </c>
      <c r="B55" s="205" t="s">
        <v>146</v>
      </c>
      <c r="C55" s="177">
        <f>SUM(C56)</f>
        <v>500000</v>
      </c>
      <c r="D55" s="177">
        <f>SUM(D56)</f>
        <v>500000</v>
      </c>
      <c r="E55" s="177">
        <f>SUM(E56)</f>
        <v>629543</v>
      </c>
      <c r="F55" s="169">
        <f t="shared" si="0"/>
        <v>125.90859999999999</v>
      </c>
    </row>
    <row r="56" spans="1:6" ht="12.75">
      <c r="A56" s="192">
        <v>3241</v>
      </c>
      <c r="B56" s="201" t="s">
        <v>146</v>
      </c>
      <c r="C56" s="275">
        <v>500000</v>
      </c>
      <c r="D56" s="275">
        <v>500000</v>
      </c>
      <c r="E56" s="182">
        <v>629543</v>
      </c>
      <c r="F56" s="276">
        <f t="shared" si="0"/>
        <v>125.90859999999999</v>
      </c>
    </row>
    <row r="57" spans="1:6" ht="12.75">
      <c r="A57" s="191">
        <v>329</v>
      </c>
      <c r="B57" s="190" t="s">
        <v>67</v>
      </c>
      <c r="C57" s="177">
        <f>SUM(C58:C64)</f>
        <v>3257000</v>
      </c>
      <c r="D57" s="177">
        <f>SUM(D58:D64)</f>
        <v>3257000</v>
      </c>
      <c r="E57" s="177">
        <f>SUM(E58:E64)</f>
        <v>3344420</v>
      </c>
      <c r="F57" s="169">
        <f t="shared" si="0"/>
        <v>102.68406509057415</v>
      </c>
    </row>
    <row r="58" spans="1:6" ht="12.75">
      <c r="A58" s="192">
        <v>3291</v>
      </c>
      <c r="B58" s="193" t="s">
        <v>89</v>
      </c>
      <c r="C58" s="275">
        <v>1000000</v>
      </c>
      <c r="D58" s="275">
        <v>1000000</v>
      </c>
      <c r="E58" s="182">
        <v>1076546</v>
      </c>
      <c r="F58" s="276">
        <f t="shared" si="0"/>
        <v>107.6546</v>
      </c>
    </row>
    <row r="59" spans="1:6" ht="12.75">
      <c r="A59" s="192">
        <v>3292</v>
      </c>
      <c r="B59" s="193" t="s">
        <v>68</v>
      </c>
      <c r="C59" s="275">
        <v>115000</v>
      </c>
      <c r="D59" s="275">
        <v>115000</v>
      </c>
      <c r="E59" s="182">
        <v>93742</v>
      </c>
      <c r="F59" s="276">
        <f t="shared" si="0"/>
        <v>81.51478260869565</v>
      </c>
    </row>
    <row r="60" spans="1:6" ht="12.75">
      <c r="A60" s="192">
        <v>3293</v>
      </c>
      <c r="B60" s="193" t="s">
        <v>69</v>
      </c>
      <c r="C60" s="275">
        <v>170000</v>
      </c>
      <c r="D60" s="275">
        <v>170000</v>
      </c>
      <c r="E60" s="182">
        <v>98828</v>
      </c>
      <c r="F60" s="276">
        <f t="shared" si="0"/>
        <v>58.13411764705882</v>
      </c>
    </row>
    <row r="61" spans="1:6" ht="12.75">
      <c r="A61" s="192">
        <v>3294</v>
      </c>
      <c r="B61" s="193" t="s">
        <v>70</v>
      </c>
      <c r="C61" s="275">
        <v>120000</v>
      </c>
      <c r="D61" s="275">
        <v>120000</v>
      </c>
      <c r="E61" s="182">
        <v>59709</v>
      </c>
      <c r="F61" s="276">
        <f t="shared" si="0"/>
        <v>49.7575</v>
      </c>
    </row>
    <row r="62" spans="1:6" ht="12.75">
      <c r="A62" s="192">
        <v>3295</v>
      </c>
      <c r="B62" s="193" t="s">
        <v>147</v>
      </c>
      <c r="C62" s="275">
        <v>702000</v>
      </c>
      <c r="D62" s="275">
        <v>1032000</v>
      </c>
      <c r="E62" s="182">
        <v>1301415</v>
      </c>
      <c r="F62" s="276">
        <f t="shared" si="0"/>
        <v>126.10610465116278</v>
      </c>
    </row>
    <row r="63" spans="1:6" ht="12.75">
      <c r="A63" s="192">
        <v>3296</v>
      </c>
      <c r="B63" s="193" t="s">
        <v>181</v>
      </c>
      <c r="C63" s="275">
        <v>1000000</v>
      </c>
      <c r="D63" s="275">
        <v>700000</v>
      </c>
      <c r="E63" s="182">
        <v>632423</v>
      </c>
      <c r="F63" s="276">
        <f t="shared" si="0"/>
        <v>90.34614285714285</v>
      </c>
    </row>
    <row r="64" spans="1:6" ht="12.75">
      <c r="A64" s="192">
        <v>3299</v>
      </c>
      <c r="B64" s="193" t="s">
        <v>67</v>
      </c>
      <c r="C64" s="275">
        <v>150000</v>
      </c>
      <c r="D64" s="275">
        <v>120000</v>
      </c>
      <c r="E64" s="182">
        <v>81757</v>
      </c>
      <c r="F64" s="276">
        <f t="shared" si="0"/>
        <v>68.13083333333333</v>
      </c>
    </row>
    <row r="65" spans="1:6" ht="12.75">
      <c r="A65" s="191">
        <v>34</v>
      </c>
      <c r="B65" s="190" t="s">
        <v>94</v>
      </c>
      <c r="C65" s="177">
        <f>C66</f>
        <v>14480000</v>
      </c>
      <c r="D65" s="177">
        <f>D66</f>
        <v>14480000</v>
      </c>
      <c r="E65" s="177">
        <f>E66</f>
        <v>12285837</v>
      </c>
      <c r="F65" s="169">
        <f t="shared" si="0"/>
        <v>84.84694060773481</v>
      </c>
    </row>
    <row r="66" spans="1:6" ht="12.75">
      <c r="A66" s="191">
        <v>343</v>
      </c>
      <c r="B66" s="190" t="s">
        <v>73</v>
      </c>
      <c r="C66" s="177">
        <f>SUM(C67:C70)</f>
        <v>14480000</v>
      </c>
      <c r="D66" s="177">
        <f>SUM(D67:D70)</f>
        <v>14480000</v>
      </c>
      <c r="E66" s="177">
        <f>SUM(E67:E70)</f>
        <v>12285837</v>
      </c>
      <c r="F66" s="169">
        <f t="shared" si="0"/>
        <v>84.84694060773481</v>
      </c>
    </row>
    <row r="67" spans="1:6" ht="12.75">
      <c r="A67" s="173">
        <v>3431</v>
      </c>
      <c r="B67" s="206" t="s">
        <v>74</v>
      </c>
      <c r="C67" s="275">
        <v>10450000</v>
      </c>
      <c r="D67" s="275">
        <v>10450000</v>
      </c>
      <c r="E67" s="182">
        <v>7879832</v>
      </c>
      <c r="F67" s="276">
        <f t="shared" si="0"/>
        <v>75.40509090909092</v>
      </c>
    </row>
    <row r="68" spans="1:6" ht="12.75">
      <c r="A68" s="173">
        <v>3432</v>
      </c>
      <c r="B68" s="206" t="s">
        <v>199</v>
      </c>
      <c r="C68" s="275"/>
      <c r="D68" s="275"/>
      <c r="E68" s="182">
        <v>319218</v>
      </c>
      <c r="F68" s="276"/>
    </row>
    <row r="69" spans="1:6" ht="12.75">
      <c r="A69" s="173">
        <v>3433</v>
      </c>
      <c r="B69" s="206" t="s">
        <v>75</v>
      </c>
      <c r="C69" s="275">
        <v>3965000</v>
      </c>
      <c r="D69" s="275">
        <v>3495000</v>
      </c>
      <c r="E69" s="182">
        <v>2592241</v>
      </c>
      <c r="F69" s="276">
        <f aca="true" t="shared" si="3" ref="F69:F132">E69/D69*100</f>
        <v>74.16998569384835</v>
      </c>
    </row>
    <row r="70" spans="1:6" ht="12.75">
      <c r="A70" s="173">
        <v>3434</v>
      </c>
      <c r="B70" s="206" t="s">
        <v>126</v>
      </c>
      <c r="C70" s="275">
        <v>65000</v>
      </c>
      <c r="D70" s="275">
        <v>535000</v>
      </c>
      <c r="E70" s="182">
        <v>1494546</v>
      </c>
      <c r="F70" s="276">
        <f t="shared" si="3"/>
        <v>279.3543925233645</v>
      </c>
    </row>
    <row r="71" spans="1:6" ht="25.5">
      <c r="A71" s="207">
        <v>37</v>
      </c>
      <c r="B71" s="179" t="s">
        <v>134</v>
      </c>
      <c r="C71" s="177">
        <f aca="true" t="shared" si="4" ref="C71:E72">SUM(C72)</f>
        <v>300000</v>
      </c>
      <c r="D71" s="177">
        <f t="shared" si="4"/>
        <v>300000</v>
      </c>
      <c r="E71" s="177">
        <f t="shared" si="4"/>
        <v>1486636</v>
      </c>
      <c r="F71" s="169">
        <f t="shared" si="3"/>
        <v>495.54533333333336</v>
      </c>
    </row>
    <row r="72" spans="1:6" ht="12.75">
      <c r="A72" s="207">
        <v>372</v>
      </c>
      <c r="B72" s="179" t="s">
        <v>136</v>
      </c>
      <c r="C72" s="177">
        <f t="shared" si="4"/>
        <v>300000</v>
      </c>
      <c r="D72" s="177">
        <f t="shared" si="4"/>
        <v>300000</v>
      </c>
      <c r="E72" s="177">
        <f t="shared" si="4"/>
        <v>1486636</v>
      </c>
      <c r="F72" s="169">
        <f t="shared" si="3"/>
        <v>495.54533333333336</v>
      </c>
    </row>
    <row r="73" spans="1:6" ht="12.75">
      <c r="A73" s="173">
        <v>3721</v>
      </c>
      <c r="B73" s="181" t="s">
        <v>133</v>
      </c>
      <c r="C73" s="275">
        <v>300000</v>
      </c>
      <c r="D73" s="275">
        <v>300000</v>
      </c>
      <c r="E73" s="182">
        <v>1486636</v>
      </c>
      <c r="F73" s="169">
        <f t="shared" si="3"/>
        <v>495.54533333333336</v>
      </c>
    </row>
    <row r="74" spans="1:6" ht="12.75">
      <c r="A74" s="173"/>
      <c r="B74" s="206"/>
      <c r="C74" s="182"/>
      <c r="D74" s="182"/>
      <c r="E74" s="182"/>
      <c r="F74" s="169"/>
    </row>
    <row r="75" spans="1:6" ht="25.5">
      <c r="A75" s="232" t="s">
        <v>166</v>
      </c>
      <c r="B75" s="208" t="s">
        <v>183</v>
      </c>
      <c r="C75" s="177">
        <f aca="true" t="shared" si="5" ref="C75:E77">C76</f>
        <v>900000000</v>
      </c>
      <c r="D75" s="177">
        <f t="shared" si="5"/>
        <v>900000000</v>
      </c>
      <c r="E75" s="177">
        <f t="shared" si="5"/>
        <v>992565568</v>
      </c>
      <c r="F75" s="169">
        <f t="shared" si="3"/>
        <v>110.2850631111111</v>
      </c>
    </row>
    <row r="76" spans="1:6" ht="25.5">
      <c r="A76" s="178">
        <v>37</v>
      </c>
      <c r="B76" s="179" t="s">
        <v>134</v>
      </c>
      <c r="C76" s="177">
        <f t="shared" si="5"/>
        <v>900000000</v>
      </c>
      <c r="D76" s="177">
        <f t="shared" si="5"/>
        <v>900000000</v>
      </c>
      <c r="E76" s="177">
        <f t="shared" si="5"/>
        <v>992565568</v>
      </c>
      <c r="F76" s="169">
        <f t="shared" si="3"/>
        <v>110.2850631111111</v>
      </c>
    </row>
    <row r="77" spans="1:6" ht="12.75">
      <c r="A77" s="179">
        <v>371</v>
      </c>
      <c r="B77" s="179" t="s">
        <v>131</v>
      </c>
      <c r="C77" s="177">
        <f t="shared" si="5"/>
        <v>900000000</v>
      </c>
      <c r="D77" s="177">
        <f t="shared" si="5"/>
        <v>900000000</v>
      </c>
      <c r="E77" s="177">
        <f t="shared" si="5"/>
        <v>992565568</v>
      </c>
      <c r="F77" s="169">
        <f t="shared" si="3"/>
        <v>110.2850631111111</v>
      </c>
    </row>
    <row r="78" spans="1:6" ht="25.5">
      <c r="A78" s="264" t="s">
        <v>132</v>
      </c>
      <c r="B78" s="181" t="s">
        <v>157</v>
      </c>
      <c r="C78" s="275">
        <v>900000000</v>
      </c>
      <c r="D78" s="275">
        <v>900000000</v>
      </c>
      <c r="E78" s="182">
        <v>992565568</v>
      </c>
      <c r="F78" s="276">
        <f t="shared" si="3"/>
        <v>110.2850631111111</v>
      </c>
    </row>
    <row r="79" spans="1:6" ht="12.75">
      <c r="A79" s="200"/>
      <c r="B79" s="201"/>
      <c r="C79" s="182"/>
      <c r="D79" s="182"/>
      <c r="E79" s="182"/>
      <c r="F79" s="169"/>
    </row>
    <row r="80" spans="1:6" ht="12.75">
      <c r="A80" s="204" t="s">
        <v>167</v>
      </c>
      <c r="B80" s="179" t="s">
        <v>135</v>
      </c>
      <c r="C80" s="177">
        <f aca="true" t="shared" si="6" ref="C80:E82">C81</f>
        <v>12000000</v>
      </c>
      <c r="D80" s="177">
        <f t="shared" si="6"/>
        <v>12000000</v>
      </c>
      <c r="E80" s="177">
        <f t="shared" si="6"/>
        <v>8390474</v>
      </c>
      <c r="F80" s="169">
        <f t="shared" si="3"/>
        <v>69.92061666666667</v>
      </c>
    </row>
    <row r="81" spans="1:6" ht="25.5">
      <c r="A81" s="178">
        <v>37</v>
      </c>
      <c r="B81" s="179" t="s">
        <v>134</v>
      </c>
      <c r="C81" s="177">
        <f t="shared" si="6"/>
        <v>12000000</v>
      </c>
      <c r="D81" s="177">
        <f t="shared" si="6"/>
        <v>12000000</v>
      </c>
      <c r="E81" s="177">
        <f t="shared" si="6"/>
        <v>8390474</v>
      </c>
      <c r="F81" s="169">
        <f t="shared" si="3"/>
        <v>69.92061666666667</v>
      </c>
    </row>
    <row r="82" spans="1:6" ht="12.75">
      <c r="A82" s="179">
        <v>371</v>
      </c>
      <c r="B82" s="179" t="s">
        <v>131</v>
      </c>
      <c r="C82" s="177">
        <f t="shared" si="6"/>
        <v>12000000</v>
      </c>
      <c r="D82" s="177">
        <f t="shared" si="6"/>
        <v>12000000</v>
      </c>
      <c r="E82" s="177">
        <f t="shared" si="6"/>
        <v>8390474</v>
      </c>
      <c r="F82" s="169">
        <f t="shared" si="3"/>
        <v>69.92061666666667</v>
      </c>
    </row>
    <row r="83" spans="1:6" ht="25.5">
      <c r="A83" s="260" t="s">
        <v>132</v>
      </c>
      <c r="B83" s="181" t="s">
        <v>157</v>
      </c>
      <c r="C83" s="275">
        <v>12000000</v>
      </c>
      <c r="D83" s="275">
        <v>12000000</v>
      </c>
      <c r="E83" s="182">
        <v>8390474</v>
      </c>
      <c r="F83" s="276">
        <f t="shared" si="3"/>
        <v>69.92061666666667</v>
      </c>
    </row>
    <row r="84" spans="1:6" ht="12.75">
      <c r="A84" s="200"/>
      <c r="B84" s="201"/>
      <c r="C84" s="182"/>
      <c r="D84" s="182"/>
      <c r="E84" s="182"/>
      <c r="F84" s="169"/>
    </row>
    <row r="85" spans="1:6" ht="12.75">
      <c r="A85" s="204" t="s">
        <v>78</v>
      </c>
      <c r="B85" s="179" t="s">
        <v>182</v>
      </c>
      <c r="C85" s="177">
        <f aca="true" t="shared" si="7" ref="C85:E87">C86</f>
        <v>900000000</v>
      </c>
      <c r="D85" s="177">
        <f t="shared" si="7"/>
        <v>870000000</v>
      </c>
      <c r="E85" s="177">
        <f t="shared" si="7"/>
        <v>850617465</v>
      </c>
      <c r="F85" s="169">
        <f t="shared" si="3"/>
        <v>97.7721224137931</v>
      </c>
    </row>
    <row r="86" spans="1:6" ht="25.5">
      <c r="A86" s="178">
        <v>37</v>
      </c>
      <c r="B86" s="179" t="s">
        <v>134</v>
      </c>
      <c r="C86" s="177">
        <f t="shared" si="7"/>
        <v>900000000</v>
      </c>
      <c r="D86" s="177">
        <f t="shared" si="7"/>
        <v>870000000</v>
      </c>
      <c r="E86" s="177">
        <f t="shared" si="7"/>
        <v>850617465</v>
      </c>
      <c r="F86" s="169">
        <f t="shared" si="3"/>
        <v>97.7721224137931</v>
      </c>
    </row>
    <row r="87" spans="1:6" ht="12.75">
      <c r="A87" s="179">
        <v>371</v>
      </c>
      <c r="B87" s="179" t="s">
        <v>131</v>
      </c>
      <c r="C87" s="177">
        <f t="shared" si="7"/>
        <v>900000000</v>
      </c>
      <c r="D87" s="177">
        <f t="shared" si="7"/>
        <v>870000000</v>
      </c>
      <c r="E87" s="177">
        <f t="shared" si="7"/>
        <v>850617465</v>
      </c>
      <c r="F87" s="169">
        <f t="shared" si="3"/>
        <v>97.7721224137931</v>
      </c>
    </row>
    <row r="88" spans="1:6" ht="25.5">
      <c r="A88" s="260" t="s">
        <v>132</v>
      </c>
      <c r="B88" s="181" t="s">
        <v>157</v>
      </c>
      <c r="C88" s="275">
        <v>900000000</v>
      </c>
      <c r="D88" s="275">
        <v>870000000</v>
      </c>
      <c r="E88" s="182">
        <v>850617465</v>
      </c>
      <c r="F88" s="276">
        <f t="shared" si="3"/>
        <v>97.7721224137931</v>
      </c>
    </row>
    <row r="89" spans="1:6" ht="12.75">
      <c r="A89" s="180"/>
      <c r="B89" s="181"/>
      <c r="C89" s="182"/>
      <c r="D89" s="182"/>
      <c r="E89" s="182"/>
      <c r="F89" s="169"/>
    </row>
    <row r="90" spans="1:6" ht="12.75">
      <c r="A90" s="204" t="s">
        <v>81</v>
      </c>
      <c r="B90" s="179" t="s">
        <v>137</v>
      </c>
      <c r="C90" s="177">
        <f aca="true" t="shared" si="8" ref="C90:E92">C91</f>
        <v>195000000</v>
      </c>
      <c r="D90" s="177">
        <f t="shared" si="8"/>
        <v>185250000</v>
      </c>
      <c r="E90" s="177">
        <f t="shared" si="8"/>
        <v>190160651</v>
      </c>
      <c r="F90" s="169">
        <f t="shared" si="3"/>
        <v>102.6508237516869</v>
      </c>
    </row>
    <row r="91" spans="1:6" ht="25.5">
      <c r="A91" s="178">
        <v>37</v>
      </c>
      <c r="B91" s="179" t="s">
        <v>134</v>
      </c>
      <c r="C91" s="177">
        <f t="shared" si="8"/>
        <v>195000000</v>
      </c>
      <c r="D91" s="177">
        <f t="shared" si="8"/>
        <v>185250000</v>
      </c>
      <c r="E91" s="177">
        <f t="shared" si="8"/>
        <v>190160651</v>
      </c>
      <c r="F91" s="169">
        <f t="shared" si="3"/>
        <v>102.6508237516869</v>
      </c>
    </row>
    <row r="92" spans="1:6" ht="12.75">
      <c r="A92" s="179">
        <v>371</v>
      </c>
      <c r="B92" s="179" t="s">
        <v>131</v>
      </c>
      <c r="C92" s="177">
        <f t="shared" si="8"/>
        <v>195000000</v>
      </c>
      <c r="D92" s="177">
        <f t="shared" si="8"/>
        <v>185250000</v>
      </c>
      <c r="E92" s="177">
        <f t="shared" si="8"/>
        <v>190160651</v>
      </c>
      <c r="F92" s="169">
        <f t="shared" si="3"/>
        <v>102.6508237516869</v>
      </c>
    </row>
    <row r="93" spans="1:6" ht="25.5">
      <c r="A93" s="264" t="s">
        <v>132</v>
      </c>
      <c r="B93" s="181" t="s">
        <v>157</v>
      </c>
      <c r="C93" s="275">
        <v>195000000</v>
      </c>
      <c r="D93" s="275">
        <v>185250000</v>
      </c>
      <c r="E93" s="182">
        <v>190160651</v>
      </c>
      <c r="F93" s="276">
        <f t="shared" si="3"/>
        <v>102.6508237516869</v>
      </c>
    </row>
    <row r="94" spans="1:6" ht="12.75">
      <c r="A94" s="200"/>
      <c r="B94" s="201"/>
      <c r="C94" s="182"/>
      <c r="D94" s="182"/>
      <c r="E94" s="182"/>
      <c r="F94" s="169"/>
    </row>
    <row r="95" spans="1:6" ht="12.75">
      <c r="A95" s="204" t="s">
        <v>82</v>
      </c>
      <c r="B95" s="179" t="s">
        <v>139</v>
      </c>
      <c r="C95" s="177">
        <f aca="true" t="shared" si="9" ref="C95:E97">C96</f>
        <v>50000000</v>
      </c>
      <c r="D95" s="177">
        <f t="shared" si="9"/>
        <v>47500000</v>
      </c>
      <c r="E95" s="177">
        <f t="shared" si="9"/>
        <v>26263166</v>
      </c>
      <c r="F95" s="169">
        <f t="shared" si="3"/>
        <v>55.29087578947368</v>
      </c>
    </row>
    <row r="96" spans="1:6" ht="25.5">
      <c r="A96" s="178">
        <v>37</v>
      </c>
      <c r="B96" s="179" t="s">
        <v>134</v>
      </c>
      <c r="C96" s="177">
        <f t="shared" si="9"/>
        <v>50000000</v>
      </c>
      <c r="D96" s="177">
        <f t="shared" si="9"/>
        <v>47500000</v>
      </c>
      <c r="E96" s="177">
        <f t="shared" si="9"/>
        <v>26263166</v>
      </c>
      <c r="F96" s="169">
        <f t="shared" si="3"/>
        <v>55.29087578947368</v>
      </c>
    </row>
    <row r="97" spans="1:6" ht="12.75">
      <c r="A97" s="179">
        <v>371</v>
      </c>
      <c r="B97" s="179" t="s">
        <v>131</v>
      </c>
      <c r="C97" s="177">
        <f t="shared" si="9"/>
        <v>50000000</v>
      </c>
      <c r="D97" s="177">
        <f t="shared" si="9"/>
        <v>47500000</v>
      </c>
      <c r="E97" s="177">
        <f t="shared" si="9"/>
        <v>26263166</v>
      </c>
      <c r="F97" s="169">
        <f t="shared" si="3"/>
        <v>55.29087578947368</v>
      </c>
    </row>
    <row r="98" spans="1:6" ht="25.5">
      <c r="A98" s="260" t="s">
        <v>132</v>
      </c>
      <c r="B98" s="181" t="s">
        <v>157</v>
      </c>
      <c r="C98" s="275">
        <v>50000000</v>
      </c>
      <c r="D98" s="275">
        <v>47500000</v>
      </c>
      <c r="E98" s="182">
        <v>26263166</v>
      </c>
      <c r="F98" s="276">
        <f t="shared" si="3"/>
        <v>55.29087578947368</v>
      </c>
    </row>
    <row r="99" spans="1:6" ht="12.75">
      <c r="A99" s="200"/>
      <c r="B99" s="201"/>
      <c r="C99" s="182"/>
      <c r="D99" s="182"/>
      <c r="E99" s="182"/>
      <c r="F99" s="169"/>
    </row>
    <row r="100" spans="1:6" ht="12.75">
      <c r="A100" s="204" t="s">
        <v>83</v>
      </c>
      <c r="B100" s="179" t="s">
        <v>140</v>
      </c>
      <c r="C100" s="177">
        <f aca="true" t="shared" si="10" ref="C100:E102">C101</f>
        <v>35000000</v>
      </c>
      <c r="D100" s="177">
        <f t="shared" si="10"/>
        <v>35000000</v>
      </c>
      <c r="E100" s="177">
        <f t="shared" si="10"/>
        <v>26787968</v>
      </c>
      <c r="F100" s="169">
        <f t="shared" si="3"/>
        <v>76.53705142857142</v>
      </c>
    </row>
    <row r="101" spans="1:6" ht="25.5">
      <c r="A101" s="178">
        <v>37</v>
      </c>
      <c r="B101" s="179" t="s">
        <v>134</v>
      </c>
      <c r="C101" s="177">
        <f t="shared" si="10"/>
        <v>35000000</v>
      </c>
      <c r="D101" s="177">
        <f t="shared" si="10"/>
        <v>35000000</v>
      </c>
      <c r="E101" s="177">
        <f t="shared" si="10"/>
        <v>26787968</v>
      </c>
      <c r="F101" s="169">
        <f t="shared" si="3"/>
        <v>76.53705142857142</v>
      </c>
    </row>
    <row r="102" spans="1:6" ht="12.75">
      <c r="A102" s="179">
        <v>371</v>
      </c>
      <c r="B102" s="179" t="s">
        <v>131</v>
      </c>
      <c r="C102" s="177">
        <f t="shared" si="10"/>
        <v>35000000</v>
      </c>
      <c r="D102" s="177">
        <f t="shared" si="10"/>
        <v>35000000</v>
      </c>
      <c r="E102" s="177">
        <f t="shared" si="10"/>
        <v>26787968</v>
      </c>
      <c r="F102" s="169">
        <f t="shared" si="3"/>
        <v>76.53705142857142</v>
      </c>
    </row>
    <row r="103" spans="1:6" ht="25.5">
      <c r="A103" s="260" t="s">
        <v>132</v>
      </c>
      <c r="B103" s="181" t="s">
        <v>157</v>
      </c>
      <c r="C103" s="275">
        <v>35000000</v>
      </c>
      <c r="D103" s="275">
        <v>35000000</v>
      </c>
      <c r="E103" s="182">
        <v>26787968</v>
      </c>
      <c r="F103" s="276">
        <f t="shared" si="3"/>
        <v>76.53705142857142</v>
      </c>
    </row>
    <row r="104" spans="1:6" ht="12.75">
      <c r="A104" s="204" t="s">
        <v>84</v>
      </c>
      <c r="B104" s="209" t="s">
        <v>148</v>
      </c>
      <c r="C104" s="177">
        <f aca="true" t="shared" si="11" ref="C104:E105">C105</f>
        <v>105452000</v>
      </c>
      <c r="D104" s="177">
        <f t="shared" si="11"/>
        <v>100452000</v>
      </c>
      <c r="E104" s="177">
        <f t="shared" si="11"/>
        <v>71388796</v>
      </c>
      <c r="F104" s="169">
        <f t="shared" si="3"/>
        <v>71.06757058097399</v>
      </c>
    </row>
    <row r="105" spans="1:6" ht="25.5">
      <c r="A105" s="178">
        <v>37</v>
      </c>
      <c r="B105" s="179" t="s">
        <v>134</v>
      </c>
      <c r="C105" s="177">
        <f t="shared" si="11"/>
        <v>105452000</v>
      </c>
      <c r="D105" s="177">
        <f t="shared" si="11"/>
        <v>100452000</v>
      </c>
      <c r="E105" s="177">
        <f t="shared" si="11"/>
        <v>71388796</v>
      </c>
      <c r="F105" s="169">
        <f t="shared" si="3"/>
        <v>71.06757058097399</v>
      </c>
    </row>
    <row r="106" spans="1:6" ht="12.75">
      <c r="A106" s="179">
        <v>371</v>
      </c>
      <c r="B106" s="179" t="s">
        <v>131</v>
      </c>
      <c r="C106" s="177">
        <f>SUM(C107:C109)</f>
        <v>105452000</v>
      </c>
      <c r="D106" s="177">
        <f>SUM(D107:D109)</f>
        <v>100452000</v>
      </c>
      <c r="E106" s="177">
        <f>SUM(E107:E109)</f>
        <v>71388796</v>
      </c>
      <c r="F106" s="169">
        <f t="shared" si="3"/>
        <v>71.06757058097399</v>
      </c>
    </row>
    <row r="107" spans="1:6" ht="25.5" hidden="1">
      <c r="A107" s="261">
        <v>3711</v>
      </c>
      <c r="B107" s="181" t="s">
        <v>157</v>
      </c>
      <c r="C107" s="177"/>
      <c r="D107" s="177"/>
      <c r="E107" s="182"/>
      <c r="F107" s="169"/>
    </row>
    <row r="108" spans="1:6" ht="25.5">
      <c r="A108" s="260" t="s">
        <v>138</v>
      </c>
      <c r="B108" s="181" t="s">
        <v>156</v>
      </c>
      <c r="C108" s="275">
        <v>73816000</v>
      </c>
      <c r="D108" s="275">
        <v>70316000</v>
      </c>
      <c r="E108" s="182">
        <v>47155543</v>
      </c>
      <c r="F108" s="276">
        <f t="shared" si="3"/>
        <v>67.06232294214688</v>
      </c>
    </row>
    <row r="109" spans="1:6" ht="24.75" customHeight="1">
      <c r="A109" s="260" t="s">
        <v>179</v>
      </c>
      <c r="B109" s="266" t="s">
        <v>155</v>
      </c>
      <c r="C109" s="277">
        <v>31636000</v>
      </c>
      <c r="D109" s="277">
        <v>30136000</v>
      </c>
      <c r="E109" s="189">
        <v>24233253</v>
      </c>
      <c r="F109" s="276">
        <f t="shared" si="3"/>
        <v>80.41297119723919</v>
      </c>
    </row>
    <row r="110" spans="1:6" ht="12.75">
      <c r="A110" s="200"/>
      <c r="B110" s="193"/>
      <c r="C110" s="182"/>
      <c r="D110" s="182"/>
      <c r="E110" s="182"/>
      <c r="F110" s="169"/>
    </row>
    <row r="111" spans="1:6" ht="24.75" customHeight="1">
      <c r="A111" s="232" t="s">
        <v>85</v>
      </c>
      <c r="B111" s="210" t="s">
        <v>184</v>
      </c>
      <c r="C111" s="177">
        <f aca="true" t="shared" si="12" ref="C111:E112">C112</f>
        <v>205000000</v>
      </c>
      <c r="D111" s="177">
        <f t="shared" si="12"/>
        <v>205000000</v>
      </c>
      <c r="E111" s="177">
        <f t="shared" si="12"/>
        <v>169189614</v>
      </c>
      <c r="F111" s="169">
        <f t="shared" si="3"/>
        <v>82.53151902439025</v>
      </c>
    </row>
    <row r="112" spans="1:6" ht="25.5">
      <c r="A112" s="178">
        <v>37</v>
      </c>
      <c r="B112" s="179" t="s">
        <v>134</v>
      </c>
      <c r="C112" s="177">
        <f t="shared" si="12"/>
        <v>205000000</v>
      </c>
      <c r="D112" s="177">
        <f t="shared" si="12"/>
        <v>205000000</v>
      </c>
      <c r="E112" s="177">
        <f t="shared" si="12"/>
        <v>169189614</v>
      </c>
      <c r="F112" s="169">
        <f t="shared" si="3"/>
        <v>82.53151902439025</v>
      </c>
    </row>
    <row r="113" spans="1:6" ht="13.5" customHeight="1">
      <c r="A113" s="179">
        <v>371</v>
      </c>
      <c r="B113" s="179" t="s">
        <v>131</v>
      </c>
      <c r="C113" s="177">
        <f>SUM(C114)</f>
        <v>205000000</v>
      </c>
      <c r="D113" s="177">
        <f>SUM(D114)</f>
        <v>205000000</v>
      </c>
      <c r="E113" s="177">
        <f>SUM(E114)</f>
        <v>169189614</v>
      </c>
      <c r="F113" s="169">
        <f t="shared" si="3"/>
        <v>82.53151902439025</v>
      </c>
    </row>
    <row r="114" spans="1:6" ht="25.5">
      <c r="A114" s="180" t="s">
        <v>132</v>
      </c>
      <c r="B114" s="181" t="s">
        <v>157</v>
      </c>
      <c r="C114" s="275">
        <v>205000000</v>
      </c>
      <c r="D114" s="275">
        <v>205000000</v>
      </c>
      <c r="E114" s="182">
        <v>169189614</v>
      </c>
      <c r="F114" s="276">
        <f t="shared" si="3"/>
        <v>82.53151902439025</v>
      </c>
    </row>
    <row r="115" spans="1:6" ht="12.75">
      <c r="A115" s="200"/>
      <c r="B115" s="193"/>
      <c r="C115" s="182"/>
      <c r="D115" s="182"/>
      <c r="E115" s="182"/>
      <c r="F115" s="169"/>
    </row>
    <row r="116" spans="1:6" ht="12.75">
      <c r="A116" s="204" t="s">
        <v>168</v>
      </c>
      <c r="B116" s="209" t="s">
        <v>149</v>
      </c>
      <c r="C116" s="177">
        <f>C117+C120</f>
        <v>20000000</v>
      </c>
      <c r="D116" s="177">
        <f>D117+D120</f>
        <v>20000000</v>
      </c>
      <c r="E116" s="177">
        <f>E117+E120</f>
        <v>19913299</v>
      </c>
      <c r="F116" s="169">
        <f t="shared" si="3"/>
        <v>99.566495</v>
      </c>
    </row>
    <row r="117" spans="1:6" ht="12.75">
      <c r="A117" s="178">
        <v>38</v>
      </c>
      <c r="B117" s="179" t="s">
        <v>151</v>
      </c>
      <c r="C117" s="177">
        <f aca="true" t="shared" si="13" ref="C117:E118">C118</f>
        <v>19945000</v>
      </c>
      <c r="D117" s="177">
        <f t="shared" si="13"/>
        <v>19945000</v>
      </c>
      <c r="E117" s="177">
        <f t="shared" si="13"/>
        <v>19913299</v>
      </c>
      <c r="F117" s="169">
        <f t="shared" si="3"/>
        <v>99.84105790925044</v>
      </c>
    </row>
    <row r="118" spans="1:6" ht="12.75">
      <c r="A118" s="179">
        <v>383</v>
      </c>
      <c r="B118" s="179" t="s">
        <v>151</v>
      </c>
      <c r="C118" s="177">
        <f t="shared" si="13"/>
        <v>19945000</v>
      </c>
      <c r="D118" s="177">
        <f t="shared" si="13"/>
        <v>19945000</v>
      </c>
      <c r="E118" s="177">
        <f t="shared" si="13"/>
        <v>19913299</v>
      </c>
      <c r="F118" s="169">
        <f t="shared" si="3"/>
        <v>99.84105790925044</v>
      </c>
    </row>
    <row r="119" spans="1:6" ht="12.75">
      <c r="A119" s="211">
        <v>3831</v>
      </c>
      <c r="B119" s="181" t="s">
        <v>150</v>
      </c>
      <c r="C119" s="275">
        <v>19945000</v>
      </c>
      <c r="D119" s="275">
        <v>19945000</v>
      </c>
      <c r="E119" s="182">
        <v>19913299</v>
      </c>
      <c r="F119" s="276">
        <f t="shared" si="3"/>
        <v>99.84105790925044</v>
      </c>
    </row>
    <row r="120" spans="1:6" ht="12.75">
      <c r="A120" s="212">
        <v>32</v>
      </c>
      <c r="B120" s="175" t="s">
        <v>2</v>
      </c>
      <c r="C120" s="177">
        <f aca="true" t="shared" si="14" ref="C120:E121">SUM(C121)</f>
        <v>55000</v>
      </c>
      <c r="D120" s="177">
        <f t="shared" si="14"/>
        <v>55000</v>
      </c>
      <c r="E120" s="177">
        <f t="shared" si="14"/>
        <v>0</v>
      </c>
      <c r="F120" s="169">
        <f t="shared" si="3"/>
        <v>0</v>
      </c>
    </row>
    <row r="121" spans="1:6" ht="12.75">
      <c r="A121" s="212">
        <v>329</v>
      </c>
      <c r="B121" s="205" t="s">
        <v>67</v>
      </c>
      <c r="C121" s="177">
        <f t="shared" si="14"/>
        <v>55000</v>
      </c>
      <c r="D121" s="177">
        <f t="shared" si="14"/>
        <v>55000</v>
      </c>
      <c r="E121" s="177">
        <f t="shared" si="14"/>
        <v>0</v>
      </c>
      <c r="F121" s="169">
        <f t="shared" si="3"/>
        <v>0</v>
      </c>
    </row>
    <row r="122" spans="1:6" ht="12.75">
      <c r="A122" s="213">
        <v>3291</v>
      </c>
      <c r="B122" s="193" t="s">
        <v>89</v>
      </c>
      <c r="C122" s="275">
        <v>55000</v>
      </c>
      <c r="D122" s="275">
        <v>55000</v>
      </c>
      <c r="E122" s="182">
        <v>0</v>
      </c>
      <c r="F122" s="276">
        <f t="shared" si="3"/>
        <v>0</v>
      </c>
    </row>
    <row r="123" spans="1:6" ht="11.25" customHeight="1">
      <c r="A123" s="213"/>
      <c r="B123" s="193"/>
      <c r="C123" s="182"/>
      <c r="D123" s="182"/>
      <c r="E123" s="182"/>
      <c r="F123" s="169"/>
    </row>
    <row r="124" spans="1:6" ht="12" customHeight="1">
      <c r="A124" s="212" t="s">
        <v>214</v>
      </c>
      <c r="B124" s="175" t="s">
        <v>215</v>
      </c>
      <c r="C124" s="177">
        <f>C125</f>
        <v>0</v>
      </c>
      <c r="D124" s="177">
        <f aca="true" t="shared" si="15" ref="D124:E126">D125</f>
        <v>0</v>
      </c>
      <c r="E124" s="177">
        <f t="shared" si="15"/>
        <v>6001041</v>
      </c>
      <c r="F124" s="169" t="s">
        <v>92</v>
      </c>
    </row>
    <row r="125" spans="1:6" ht="15.75" customHeight="1">
      <c r="A125" s="212">
        <v>54</v>
      </c>
      <c r="B125" s="64" t="s">
        <v>103</v>
      </c>
      <c r="C125" s="177">
        <f>C126</f>
        <v>0</v>
      </c>
      <c r="D125" s="177">
        <f t="shared" si="15"/>
        <v>0</v>
      </c>
      <c r="E125" s="177">
        <f t="shared" si="15"/>
        <v>6001041</v>
      </c>
      <c r="F125" s="169" t="s">
        <v>92</v>
      </c>
    </row>
    <row r="126" spans="1:6" ht="26.25" customHeight="1">
      <c r="A126" s="212">
        <v>545</v>
      </c>
      <c r="B126" s="100" t="s">
        <v>234</v>
      </c>
      <c r="C126" s="177">
        <f>C127</f>
        <v>0</v>
      </c>
      <c r="D126" s="177">
        <f t="shared" si="15"/>
        <v>0</v>
      </c>
      <c r="E126" s="177">
        <f t="shared" si="15"/>
        <v>6001041</v>
      </c>
      <c r="F126" s="169" t="s">
        <v>92</v>
      </c>
    </row>
    <row r="127" spans="1:6" ht="24.75" customHeight="1">
      <c r="A127" s="213">
        <v>5453</v>
      </c>
      <c r="B127" s="31" t="s">
        <v>216</v>
      </c>
      <c r="C127" s="275">
        <v>0</v>
      </c>
      <c r="D127" s="275">
        <v>0</v>
      </c>
      <c r="E127" s="182">
        <v>6001041</v>
      </c>
      <c r="F127" s="276" t="s">
        <v>92</v>
      </c>
    </row>
    <row r="128" spans="1:6" ht="18" customHeight="1">
      <c r="A128" s="214" t="s">
        <v>164</v>
      </c>
      <c r="B128" s="214" t="s">
        <v>71</v>
      </c>
      <c r="C128" s="177">
        <f>C129+C132+C142</f>
        <v>35411000</v>
      </c>
      <c r="D128" s="177">
        <f>D129+D132+D142</f>
        <v>35411000</v>
      </c>
      <c r="E128" s="177">
        <f>E129+E132+E142</f>
        <v>13780880</v>
      </c>
      <c r="F128" s="169">
        <f t="shared" si="3"/>
        <v>38.91694671147384</v>
      </c>
    </row>
    <row r="129" spans="1:6" ht="12.75" hidden="1">
      <c r="A129" s="204">
        <v>41</v>
      </c>
      <c r="B129" s="175" t="s">
        <v>95</v>
      </c>
      <c r="C129" s="177">
        <f aca="true" t="shared" si="16" ref="C129:E130">C130</f>
        <v>0</v>
      </c>
      <c r="D129" s="177">
        <f t="shared" si="16"/>
        <v>0</v>
      </c>
      <c r="E129" s="177">
        <f t="shared" si="16"/>
        <v>0</v>
      </c>
      <c r="F129" s="169"/>
    </row>
    <row r="130" spans="1:6" ht="12.75" customHeight="1" hidden="1">
      <c r="A130" s="204">
        <v>412</v>
      </c>
      <c r="B130" s="175" t="s">
        <v>127</v>
      </c>
      <c r="C130" s="177">
        <f t="shared" si="16"/>
        <v>0</v>
      </c>
      <c r="D130" s="177">
        <f t="shared" si="16"/>
        <v>0</v>
      </c>
      <c r="E130" s="177">
        <f t="shared" si="16"/>
        <v>0</v>
      </c>
      <c r="F130" s="169"/>
    </row>
    <row r="131" spans="1:6" ht="12.75" customHeight="1" hidden="1">
      <c r="A131" s="192">
        <v>4124</v>
      </c>
      <c r="B131" s="193" t="s">
        <v>200</v>
      </c>
      <c r="C131" s="182">
        <v>0</v>
      </c>
      <c r="D131" s="182">
        <v>0</v>
      </c>
      <c r="E131" s="182">
        <v>0</v>
      </c>
      <c r="F131" s="169"/>
    </row>
    <row r="132" spans="1:6" ht="12.75" customHeight="1">
      <c r="A132" s="204">
        <v>42</v>
      </c>
      <c r="B132" s="175" t="s">
        <v>15</v>
      </c>
      <c r="C132" s="177">
        <f>C133+C135+C140</f>
        <v>25837000</v>
      </c>
      <c r="D132" s="177">
        <f>D133+D135+D140</f>
        <v>25837000</v>
      </c>
      <c r="E132" s="177">
        <f>E133+E135+E140</f>
        <v>9297771</v>
      </c>
      <c r="F132" s="169">
        <f t="shared" si="3"/>
        <v>35.98626388512598</v>
      </c>
    </row>
    <row r="133" spans="1:6" ht="12.75" customHeight="1">
      <c r="A133" s="204">
        <v>421</v>
      </c>
      <c r="B133" s="175" t="s">
        <v>16</v>
      </c>
      <c r="C133" s="177">
        <f>C134</f>
        <v>400000</v>
      </c>
      <c r="D133" s="177">
        <f>D134</f>
        <v>400000</v>
      </c>
      <c r="E133" s="177">
        <f>E134</f>
        <v>0</v>
      </c>
      <c r="F133" s="169">
        <f aca="true" t="shared" si="17" ref="F133:F196">E133/D133*100</f>
        <v>0</v>
      </c>
    </row>
    <row r="134" spans="1:6" ht="12.75" customHeight="1" hidden="1">
      <c r="A134" s="192">
        <v>4212</v>
      </c>
      <c r="B134" s="193" t="s">
        <v>128</v>
      </c>
      <c r="C134" s="275">
        <v>400000</v>
      </c>
      <c r="D134" s="275">
        <v>400000</v>
      </c>
      <c r="E134" s="182">
        <v>0</v>
      </c>
      <c r="F134" s="276">
        <f t="shared" si="17"/>
        <v>0</v>
      </c>
    </row>
    <row r="135" spans="1:6" ht="12.75" customHeight="1">
      <c r="A135" s="204">
        <v>422</v>
      </c>
      <c r="B135" s="175" t="s">
        <v>23</v>
      </c>
      <c r="C135" s="177">
        <f>SUM(C136:C139)</f>
        <v>16737000</v>
      </c>
      <c r="D135" s="177">
        <f>SUM(D136:D139)</f>
        <v>16737000</v>
      </c>
      <c r="E135" s="177">
        <f>SUM(E136:E139)</f>
        <v>7366532</v>
      </c>
      <c r="F135" s="169">
        <f t="shared" si="17"/>
        <v>44.01345521897592</v>
      </c>
    </row>
    <row r="136" spans="1:6" ht="12.75" customHeight="1">
      <c r="A136" s="215" t="s">
        <v>19</v>
      </c>
      <c r="B136" s="216" t="s">
        <v>20</v>
      </c>
      <c r="C136" s="275">
        <v>15737000</v>
      </c>
      <c r="D136" s="275">
        <v>15737000</v>
      </c>
      <c r="E136" s="182">
        <v>7109321</v>
      </c>
      <c r="F136" s="276">
        <f t="shared" si="17"/>
        <v>45.17583402173223</v>
      </c>
    </row>
    <row r="137" spans="1:6" ht="12.75" customHeight="1">
      <c r="A137" s="200" t="s">
        <v>21</v>
      </c>
      <c r="B137" s="201" t="s">
        <v>22</v>
      </c>
      <c r="C137" s="275">
        <v>400000</v>
      </c>
      <c r="D137" s="275">
        <v>400000</v>
      </c>
      <c r="E137" s="182">
        <v>47103</v>
      </c>
      <c r="F137" s="276">
        <f t="shared" si="17"/>
        <v>11.77575</v>
      </c>
    </row>
    <row r="138" spans="1:6" ht="12.75" customHeight="1">
      <c r="A138" s="200">
        <v>4223</v>
      </c>
      <c r="B138" s="193" t="s">
        <v>129</v>
      </c>
      <c r="C138" s="275">
        <v>500000</v>
      </c>
      <c r="D138" s="275">
        <v>500000</v>
      </c>
      <c r="E138" s="182">
        <v>164475</v>
      </c>
      <c r="F138" s="276">
        <f t="shared" si="17"/>
        <v>32.895</v>
      </c>
    </row>
    <row r="139" spans="1:6" ht="12.75" customHeight="1">
      <c r="A139" s="200" t="s">
        <v>24</v>
      </c>
      <c r="B139" s="201" t="s">
        <v>1</v>
      </c>
      <c r="C139" s="275">
        <v>100000</v>
      </c>
      <c r="D139" s="275">
        <v>100000</v>
      </c>
      <c r="E139" s="182">
        <v>45633</v>
      </c>
      <c r="F139" s="276">
        <f t="shared" si="17"/>
        <v>45.633</v>
      </c>
    </row>
    <row r="140" spans="1:6" ht="12.75" customHeight="1">
      <c r="A140" s="204">
        <v>426</v>
      </c>
      <c r="B140" s="175" t="s">
        <v>91</v>
      </c>
      <c r="C140" s="177">
        <f>C141</f>
        <v>8700000</v>
      </c>
      <c r="D140" s="177">
        <f>D141</f>
        <v>8700000</v>
      </c>
      <c r="E140" s="177">
        <f>E141</f>
        <v>1931239</v>
      </c>
      <c r="F140" s="169">
        <f t="shared" si="17"/>
        <v>22.198149425287355</v>
      </c>
    </row>
    <row r="141" spans="1:6" ht="12.75" customHeight="1">
      <c r="A141" s="200">
        <v>4262</v>
      </c>
      <c r="B141" s="203" t="s">
        <v>130</v>
      </c>
      <c r="C141" s="275">
        <v>8700000</v>
      </c>
      <c r="D141" s="275">
        <v>8700000</v>
      </c>
      <c r="E141" s="182">
        <v>1931239</v>
      </c>
      <c r="F141" s="276">
        <f t="shared" si="17"/>
        <v>22.198149425287355</v>
      </c>
    </row>
    <row r="142" spans="1:6" ht="12.75" customHeight="1">
      <c r="A142" s="204">
        <v>45</v>
      </c>
      <c r="B142" s="217" t="s">
        <v>25</v>
      </c>
      <c r="C142" s="177">
        <f aca="true" t="shared" si="18" ref="C142:E143">C143</f>
        <v>9574000</v>
      </c>
      <c r="D142" s="177">
        <f t="shared" si="18"/>
        <v>9574000</v>
      </c>
      <c r="E142" s="177">
        <f t="shared" si="18"/>
        <v>4483109</v>
      </c>
      <c r="F142" s="169">
        <f t="shared" si="17"/>
        <v>46.825872153749735</v>
      </c>
    </row>
    <row r="143" spans="1:6" ht="12.75" customHeight="1">
      <c r="A143" s="218">
        <v>451</v>
      </c>
      <c r="B143" s="217" t="s">
        <v>0</v>
      </c>
      <c r="C143" s="177">
        <f t="shared" si="18"/>
        <v>9574000</v>
      </c>
      <c r="D143" s="177">
        <f t="shared" si="18"/>
        <v>9574000</v>
      </c>
      <c r="E143" s="177">
        <f t="shared" si="18"/>
        <v>4483109</v>
      </c>
      <c r="F143" s="169">
        <f t="shared" si="17"/>
        <v>46.825872153749735</v>
      </c>
    </row>
    <row r="144" spans="1:6" ht="12.75" customHeight="1">
      <c r="A144" s="200">
        <v>4511</v>
      </c>
      <c r="B144" s="203" t="s">
        <v>0</v>
      </c>
      <c r="C144" s="275">
        <v>9574000</v>
      </c>
      <c r="D144" s="275">
        <v>9574000</v>
      </c>
      <c r="E144" s="182">
        <v>4483109</v>
      </c>
      <c r="F144" s="276">
        <f t="shared" si="17"/>
        <v>46.825872153749735</v>
      </c>
    </row>
    <row r="145" spans="1:6" ht="12.75" customHeight="1">
      <c r="A145" s="200"/>
      <c r="B145" s="201"/>
      <c r="C145" s="182"/>
      <c r="D145" s="182"/>
      <c r="E145" s="182"/>
      <c r="F145" s="169"/>
    </row>
    <row r="146" spans="1:6" ht="19.5" customHeight="1">
      <c r="A146" s="205">
        <v>101</v>
      </c>
      <c r="B146" s="219" t="s">
        <v>171</v>
      </c>
      <c r="C146" s="220">
        <f>C147+C153+C201</f>
        <v>1382495000</v>
      </c>
      <c r="D146" s="220">
        <f>D147+D153+D201</f>
        <v>1382495000</v>
      </c>
      <c r="E146" s="220">
        <f>E147+E153+E201</f>
        <v>1162875680</v>
      </c>
      <c r="F146" s="169">
        <f t="shared" si="17"/>
        <v>84.11427744765804</v>
      </c>
    </row>
    <row r="147" spans="1:6" ht="24.75" customHeight="1">
      <c r="A147" s="232" t="s">
        <v>169</v>
      </c>
      <c r="B147" s="221" t="s">
        <v>173</v>
      </c>
      <c r="C147" s="177">
        <f aca="true" t="shared" si="19" ref="C147:E148">C148</f>
        <v>1322178000</v>
      </c>
      <c r="D147" s="177">
        <f t="shared" si="19"/>
        <v>1322178000</v>
      </c>
      <c r="E147" s="177">
        <f t="shared" si="19"/>
        <v>1111001001</v>
      </c>
      <c r="F147" s="169">
        <f t="shared" si="17"/>
        <v>84.02809614136675</v>
      </c>
    </row>
    <row r="148" spans="1:6" ht="27" customHeight="1">
      <c r="A148" s="178">
        <v>37</v>
      </c>
      <c r="B148" s="179" t="s">
        <v>134</v>
      </c>
      <c r="C148" s="177">
        <f t="shared" si="19"/>
        <v>1322178000</v>
      </c>
      <c r="D148" s="177">
        <f t="shared" si="19"/>
        <v>1322178000</v>
      </c>
      <c r="E148" s="177">
        <f t="shared" si="19"/>
        <v>1111001001</v>
      </c>
      <c r="F148" s="169">
        <f t="shared" si="17"/>
        <v>84.02809614136675</v>
      </c>
    </row>
    <row r="149" spans="1:6" ht="12.75" customHeight="1">
      <c r="A149" s="179">
        <v>371</v>
      </c>
      <c r="B149" s="179" t="s">
        <v>131</v>
      </c>
      <c r="C149" s="177">
        <f>SUM(C150:C151)</f>
        <v>1322178000</v>
      </c>
      <c r="D149" s="177">
        <f>SUM(D150:D151)</f>
        <v>1322178000</v>
      </c>
      <c r="E149" s="177">
        <f>SUM(E150:E151)</f>
        <v>1111001001</v>
      </c>
      <c r="F149" s="169">
        <f t="shared" si="17"/>
        <v>84.02809614136675</v>
      </c>
    </row>
    <row r="150" spans="1:6" ht="27.75" customHeight="1">
      <c r="A150" s="180" t="s">
        <v>138</v>
      </c>
      <c r="B150" s="181" t="s">
        <v>156</v>
      </c>
      <c r="C150" s="275">
        <v>264436000</v>
      </c>
      <c r="D150" s="275">
        <v>264436000</v>
      </c>
      <c r="E150" s="182">
        <v>299099313</v>
      </c>
      <c r="F150" s="276">
        <f t="shared" si="17"/>
        <v>113.10839409157603</v>
      </c>
    </row>
    <row r="151" spans="1:6" ht="24.75" customHeight="1">
      <c r="A151" s="260" t="s">
        <v>179</v>
      </c>
      <c r="B151" s="206" t="s">
        <v>155</v>
      </c>
      <c r="C151" s="275">
        <v>1057742000</v>
      </c>
      <c r="D151" s="275">
        <v>1057742000</v>
      </c>
      <c r="E151" s="182">
        <v>811901688</v>
      </c>
      <c r="F151" s="276">
        <f t="shared" si="17"/>
        <v>76.7580079074103</v>
      </c>
    </row>
    <row r="152" spans="1:6" ht="11.25" customHeight="1">
      <c r="A152" s="200"/>
      <c r="B152" s="201"/>
      <c r="C152" s="182"/>
      <c r="D152" s="182"/>
      <c r="E152" s="182"/>
      <c r="F152" s="169"/>
    </row>
    <row r="153" spans="1:6" ht="27" customHeight="1">
      <c r="A153" s="232" t="s">
        <v>99</v>
      </c>
      <c r="B153" s="221" t="s">
        <v>172</v>
      </c>
      <c r="C153" s="177">
        <f>C154+C164+C195</f>
        <v>59367000</v>
      </c>
      <c r="D153" s="177">
        <f>D154+D164+D195</f>
        <v>59367000</v>
      </c>
      <c r="E153" s="177">
        <f>E154+E164+E195</f>
        <v>51804662</v>
      </c>
      <c r="F153" s="169">
        <f t="shared" si="17"/>
        <v>87.26171442046929</v>
      </c>
    </row>
    <row r="154" spans="1:6" ht="12.75" customHeight="1">
      <c r="A154" s="191">
        <v>31</v>
      </c>
      <c r="B154" s="190" t="s">
        <v>51</v>
      </c>
      <c r="C154" s="177">
        <f>C155+C159+C161</f>
        <v>25562000</v>
      </c>
      <c r="D154" s="177">
        <f>D155+D159+D161</f>
        <v>25562000</v>
      </c>
      <c r="E154" s="177">
        <f>E155+E159+E161</f>
        <v>26428935</v>
      </c>
      <c r="F154" s="169">
        <f t="shared" si="17"/>
        <v>103.3914991002269</v>
      </c>
    </row>
    <row r="155" spans="1:6" ht="12.75" customHeight="1">
      <c r="A155" s="191">
        <v>311</v>
      </c>
      <c r="B155" s="190" t="s">
        <v>102</v>
      </c>
      <c r="C155" s="177">
        <f>SUM(C156:C158)</f>
        <v>19765000</v>
      </c>
      <c r="D155" s="177">
        <f>SUM(D156:D158)</f>
        <v>19765000</v>
      </c>
      <c r="E155" s="177">
        <f>SUM(E156:E158)</f>
        <v>20723667</v>
      </c>
      <c r="F155" s="169">
        <f t="shared" si="17"/>
        <v>104.85032633442954</v>
      </c>
    </row>
    <row r="156" spans="1:6" ht="12.75" customHeight="1">
      <c r="A156" s="192">
        <v>3111</v>
      </c>
      <c r="B156" s="193" t="s">
        <v>53</v>
      </c>
      <c r="C156" s="279">
        <v>17800000</v>
      </c>
      <c r="D156" s="279">
        <v>17800000</v>
      </c>
      <c r="E156" s="222">
        <v>20723667</v>
      </c>
      <c r="F156" s="276">
        <f t="shared" si="17"/>
        <v>116.42509550561797</v>
      </c>
    </row>
    <row r="157" spans="1:6" ht="12.75" customHeight="1" hidden="1">
      <c r="A157" s="192">
        <v>3113</v>
      </c>
      <c r="B157" s="193" t="s">
        <v>98</v>
      </c>
      <c r="C157" s="279">
        <v>1015000</v>
      </c>
      <c r="D157" s="279">
        <v>1015000</v>
      </c>
      <c r="E157" s="222">
        <v>0</v>
      </c>
      <c r="F157" s="276">
        <f t="shared" si="17"/>
        <v>0</v>
      </c>
    </row>
    <row r="158" spans="1:6" ht="12.75" customHeight="1" hidden="1">
      <c r="A158" s="192">
        <v>3114</v>
      </c>
      <c r="B158" s="193" t="s">
        <v>141</v>
      </c>
      <c r="C158" s="280">
        <v>950000</v>
      </c>
      <c r="D158" s="280">
        <v>950000</v>
      </c>
      <c r="E158" s="223">
        <v>0</v>
      </c>
      <c r="F158" s="276">
        <f t="shared" si="17"/>
        <v>0</v>
      </c>
    </row>
    <row r="159" spans="1:6" ht="12.75" customHeight="1">
      <c r="A159" s="191">
        <v>312</v>
      </c>
      <c r="B159" s="190" t="s">
        <v>55</v>
      </c>
      <c r="C159" s="177">
        <f>C160</f>
        <v>550000</v>
      </c>
      <c r="D159" s="177">
        <f>D160</f>
        <v>550000</v>
      </c>
      <c r="E159" s="177">
        <f>E160</f>
        <v>604219</v>
      </c>
      <c r="F159" s="169">
        <f t="shared" si="17"/>
        <v>109.85799999999999</v>
      </c>
    </row>
    <row r="160" spans="1:6" ht="12.75" customHeight="1">
      <c r="A160" s="194">
        <v>3121</v>
      </c>
      <c r="B160" s="195" t="s">
        <v>55</v>
      </c>
      <c r="C160" s="279">
        <v>550000</v>
      </c>
      <c r="D160" s="279">
        <v>550000</v>
      </c>
      <c r="E160" s="222">
        <v>604219</v>
      </c>
      <c r="F160" s="276">
        <f t="shared" si="17"/>
        <v>109.85799999999999</v>
      </c>
    </row>
    <row r="161" spans="1:6" ht="12.75" customHeight="1">
      <c r="A161" s="191">
        <v>313</v>
      </c>
      <c r="B161" s="190" t="s">
        <v>56</v>
      </c>
      <c r="C161" s="177">
        <f>C162+C163</f>
        <v>5247000</v>
      </c>
      <c r="D161" s="177">
        <f>D162+D163</f>
        <v>5247000</v>
      </c>
      <c r="E161" s="177">
        <f>E162+E163</f>
        <v>5101049</v>
      </c>
      <c r="F161" s="169">
        <f t="shared" si="17"/>
        <v>97.21839146178769</v>
      </c>
    </row>
    <row r="162" spans="1:6" ht="12.75" customHeight="1">
      <c r="A162" s="194">
        <v>3132</v>
      </c>
      <c r="B162" s="195" t="s">
        <v>100</v>
      </c>
      <c r="C162" s="279">
        <v>4860000</v>
      </c>
      <c r="D162" s="279">
        <v>4860000</v>
      </c>
      <c r="E162" s="222">
        <v>4654898</v>
      </c>
      <c r="F162" s="276">
        <f t="shared" si="17"/>
        <v>95.77979423868312</v>
      </c>
    </row>
    <row r="163" spans="1:6" ht="12.75" customHeight="1">
      <c r="A163" s="194">
        <v>3133</v>
      </c>
      <c r="B163" s="195" t="s">
        <v>101</v>
      </c>
      <c r="C163" s="279">
        <v>387000</v>
      </c>
      <c r="D163" s="279">
        <v>387000</v>
      </c>
      <c r="E163" s="222">
        <v>446151</v>
      </c>
      <c r="F163" s="276">
        <f t="shared" si="17"/>
        <v>115.284496124031</v>
      </c>
    </row>
    <row r="164" spans="1:6" ht="12.75" customHeight="1">
      <c r="A164" s="191">
        <v>32</v>
      </c>
      <c r="B164" s="175" t="s">
        <v>2</v>
      </c>
      <c r="C164" s="177">
        <f>C165+C170+C175+C185+C187</f>
        <v>24720000</v>
      </c>
      <c r="D164" s="177">
        <f>D165+D170+D175+D185+D187</f>
        <v>24720000</v>
      </c>
      <c r="E164" s="177">
        <f>E165+E170+E175+E185+E187</f>
        <v>17137269</v>
      </c>
      <c r="F164" s="169">
        <f t="shared" si="17"/>
        <v>69.3255218446602</v>
      </c>
    </row>
    <row r="165" spans="1:6" ht="12.75" customHeight="1">
      <c r="A165" s="191">
        <v>321</v>
      </c>
      <c r="B165" s="190" t="s">
        <v>6</v>
      </c>
      <c r="C165" s="177">
        <f>SUM(C166:C169)</f>
        <v>890000</v>
      </c>
      <c r="D165" s="177">
        <f>SUM(D166:D169)</f>
        <v>890000</v>
      </c>
      <c r="E165" s="177">
        <f>SUM(E166:E169)</f>
        <v>877029</v>
      </c>
      <c r="F165" s="169">
        <f t="shared" si="17"/>
        <v>98.54258426966292</v>
      </c>
    </row>
    <row r="166" spans="1:6" ht="12.75" customHeight="1">
      <c r="A166" s="194">
        <v>3211</v>
      </c>
      <c r="B166" s="197" t="s">
        <v>57</v>
      </c>
      <c r="C166" s="280">
        <v>50000</v>
      </c>
      <c r="D166" s="280">
        <v>50000</v>
      </c>
      <c r="E166" s="223">
        <v>101328</v>
      </c>
      <c r="F166" s="276">
        <f t="shared" si="17"/>
        <v>202.656</v>
      </c>
    </row>
    <row r="167" spans="1:6" ht="12.75" customHeight="1">
      <c r="A167" s="194">
        <v>3212</v>
      </c>
      <c r="B167" s="197" t="s">
        <v>58</v>
      </c>
      <c r="C167" s="280">
        <v>650000</v>
      </c>
      <c r="D167" s="280">
        <v>650000</v>
      </c>
      <c r="E167" s="223">
        <v>717942</v>
      </c>
      <c r="F167" s="276">
        <f t="shared" si="17"/>
        <v>110.4526153846154</v>
      </c>
    </row>
    <row r="168" spans="1:6" ht="12.75" customHeight="1">
      <c r="A168" s="194">
        <v>3213</v>
      </c>
      <c r="B168" s="197" t="s">
        <v>5</v>
      </c>
      <c r="C168" s="280">
        <v>170000</v>
      </c>
      <c r="D168" s="280">
        <v>170000</v>
      </c>
      <c r="E168" s="223">
        <v>49504</v>
      </c>
      <c r="F168" s="276">
        <f t="shared" si="17"/>
        <v>29.12</v>
      </c>
    </row>
    <row r="169" spans="1:6" ht="12.75" customHeight="1">
      <c r="A169" s="194">
        <v>3214</v>
      </c>
      <c r="B169" s="197" t="s">
        <v>175</v>
      </c>
      <c r="C169" s="280">
        <v>20000</v>
      </c>
      <c r="D169" s="280">
        <v>20000</v>
      </c>
      <c r="E169" s="223">
        <v>8255</v>
      </c>
      <c r="F169" s="276">
        <f t="shared" si="17"/>
        <v>41.275</v>
      </c>
    </row>
    <row r="170" spans="1:6" ht="12.75">
      <c r="A170" s="191">
        <v>322</v>
      </c>
      <c r="B170" s="190" t="s">
        <v>59</v>
      </c>
      <c r="C170" s="177">
        <f>SUM(C171:C174)</f>
        <v>1275000</v>
      </c>
      <c r="D170" s="177">
        <f>SUM(D171:D174)</f>
        <v>1275000</v>
      </c>
      <c r="E170" s="177">
        <f>SUM(E171:E174)</f>
        <v>772204</v>
      </c>
      <c r="F170" s="169">
        <f t="shared" si="17"/>
        <v>60.56501960784314</v>
      </c>
    </row>
    <row r="171" spans="1:6" ht="12.75">
      <c r="A171" s="200">
        <v>3221</v>
      </c>
      <c r="B171" s="193" t="s">
        <v>60</v>
      </c>
      <c r="C171" s="280">
        <v>1000000</v>
      </c>
      <c r="D171" s="280">
        <v>1000000</v>
      </c>
      <c r="E171" s="223">
        <v>739203</v>
      </c>
      <c r="F171" s="276">
        <f t="shared" si="17"/>
        <v>73.92030000000001</v>
      </c>
    </row>
    <row r="172" spans="1:6" ht="12.75">
      <c r="A172" s="200">
        <v>3223</v>
      </c>
      <c r="B172" s="193" t="s">
        <v>61</v>
      </c>
      <c r="C172" s="280">
        <v>250000</v>
      </c>
      <c r="D172" s="280">
        <v>250000</v>
      </c>
      <c r="E172" s="223">
        <v>21117</v>
      </c>
      <c r="F172" s="276">
        <f t="shared" si="17"/>
        <v>8.4468</v>
      </c>
    </row>
    <row r="173" spans="1:6" ht="12.75">
      <c r="A173" s="200">
        <v>3224</v>
      </c>
      <c r="B173" s="201" t="s">
        <v>7</v>
      </c>
      <c r="C173" s="280">
        <v>10000</v>
      </c>
      <c r="D173" s="280">
        <v>10000</v>
      </c>
      <c r="E173" s="223">
        <v>6602</v>
      </c>
      <c r="F173" s="276">
        <f t="shared" si="17"/>
        <v>66.02</v>
      </c>
    </row>
    <row r="174" spans="1:6" ht="12.75" customHeight="1">
      <c r="A174" s="200" t="s">
        <v>8</v>
      </c>
      <c r="B174" s="201" t="s">
        <v>9</v>
      </c>
      <c r="C174" s="280">
        <v>15000</v>
      </c>
      <c r="D174" s="280">
        <v>15000</v>
      </c>
      <c r="E174" s="223">
        <v>5282</v>
      </c>
      <c r="F174" s="276">
        <f t="shared" si="17"/>
        <v>35.21333333333334</v>
      </c>
    </row>
    <row r="175" spans="1:6" ht="12.75" customHeight="1">
      <c r="A175" s="191">
        <v>323</v>
      </c>
      <c r="B175" s="190" t="s">
        <v>10</v>
      </c>
      <c r="C175" s="177">
        <f>SUM(C176:C184)</f>
        <v>18450000</v>
      </c>
      <c r="D175" s="177">
        <f>SUM(D176:D184)</f>
        <v>18450000</v>
      </c>
      <c r="E175" s="177">
        <f>SUM(E176:E184)</f>
        <v>11471701</v>
      </c>
      <c r="F175" s="169">
        <f t="shared" si="17"/>
        <v>62.17724119241193</v>
      </c>
    </row>
    <row r="176" spans="1:6" ht="12.75">
      <c r="A176" s="192">
        <v>3231</v>
      </c>
      <c r="B176" s="202" t="s">
        <v>62</v>
      </c>
      <c r="C176" s="281">
        <v>11000000</v>
      </c>
      <c r="D176" s="281">
        <v>11000000</v>
      </c>
      <c r="E176" s="224">
        <v>8365565</v>
      </c>
      <c r="F176" s="276">
        <f t="shared" si="17"/>
        <v>76.05059090909091</v>
      </c>
    </row>
    <row r="177" spans="1:6" ht="12.75" customHeight="1">
      <c r="A177" s="192">
        <v>3232</v>
      </c>
      <c r="B177" s="201" t="s">
        <v>11</v>
      </c>
      <c r="C177" s="280">
        <v>200000</v>
      </c>
      <c r="D177" s="280">
        <v>200000</v>
      </c>
      <c r="E177" s="223">
        <v>15657</v>
      </c>
      <c r="F177" s="276">
        <f t="shared" si="17"/>
        <v>7.828499999999999</v>
      </c>
    </row>
    <row r="178" spans="1:6" ht="12.75">
      <c r="A178" s="192">
        <v>3233</v>
      </c>
      <c r="B178" s="203" t="s">
        <v>63</v>
      </c>
      <c r="C178" s="280">
        <v>5000000</v>
      </c>
      <c r="D178" s="280">
        <v>5000000</v>
      </c>
      <c r="E178" s="223">
        <v>2081900</v>
      </c>
      <c r="F178" s="276">
        <f t="shared" si="17"/>
        <v>41.638</v>
      </c>
    </row>
    <row r="179" spans="1:6" ht="12.75">
      <c r="A179" s="192">
        <v>3234</v>
      </c>
      <c r="B179" s="203" t="s">
        <v>64</v>
      </c>
      <c r="C179" s="280">
        <v>150000</v>
      </c>
      <c r="D179" s="280">
        <v>150000</v>
      </c>
      <c r="E179" s="223">
        <v>16222</v>
      </c>
      <c r="F179" s="276">
        <f t="shared" si="17"/>
        <v>10.814666666666668</v>
      </c>
    </row>
    <row r="180" spans="1:6" ht="12.75">
      <c r="A180" s="192">
        <v>3235</v>
      </c>
      <c r="B180" s="203" t="s">
        <v>65</v>
      </c>
      <c r="C180" s="280">
        <v>600000</v>
      </c>
      <c r="D180" s="280">
        <v>600000</v>
      </c>
      <c r="E180" s="223">
        <v>280922</v>
      </c>
      <c r="F180" s="276">
        <f t="shared" si="17"/>
        <v>46.82033333333334</v>
      </c>
    </row>
    <row r="181" spans="1:6" ht="12.75" hidden="1">
      <c r="A181" s="192">
        <v>3236</v>
      </c>
      <c r="B181" s="203" t="s">
        <v>125</v>
      </c>
      <c r="C181" s="280"/>
      <c r="D181" s="280"/>
      <c r="E181" s="223"/>
      <c r="F181" s="276"/>
    </row>
    <row r="182" spans="1:6" ht="12.75">
      <c r="A182" s="192">
        <v>3237</v>
      </c>
      <c r="B182" s="203" t="s">
        <v>12</v>
      </c>
      <c r="C182" s="280">
        <v>700000</v>
      </c>
      <c r="D182" s="280">
        <v>700000</v>
      </c>
      <c r="E182" s="223">
        <v>519637</v>
      </c>
      <c r="F182" s="276">
        <f t="shared" si="17"/>
        <v>74.23385714285715</v>
      </c>
    </row>
    <row r="183" spans="1:6" ht="12.75" hidden="1">
      <c r="A183" s="192">
        <v>3238</v>
      </c>
      <c r="B183" s="203" t="s">
        <v>124</v>
      </c>
      <c r="C183" s="280">
        <v>300000</v>
      </c>
      <c r="D183" s="280">
        <v>300000</v>
      </c>
      <c r="E183" s="223">
        <v>0</v>
      </c>
      <c r="F183" s="276">
        <f t="shared" si="17"/>
        <v>0</v>
      </c>
    </row>
    <row r="184" spans="1:6" ht="12.75">
      <c r="A184" s="192">
        <v>3239</v>
      </c>
      <c r="B184" s="201" t="s">
        <v>66</v>
      </c>
      <c r="C184" s="281">
        <v>500000</v>
      </c>
      <c r="D184" s="281">
        <v>500000</v>
      </c>
      <c r="E184" s="224">
        <v>191798</v>
      </c>
      <c r="F184" s="276">
        <f t="shared" si="17"/>
        <v>38.3596</v>
      </c>
    </row>
    <row r="185" spans="1:6" ht="12.75">
      <c r="A185" s="204">
        <v>324</v>
      </c>
      <c r="B185" s="205" t="s">
        <v>146</v>
      </c>
      <c r="C185" s="225">
        <f>SUM(C186)</f>
        <v>25000</v>
      </c>
      <c r="D185" s="225">
        <f>SUM(D186)</f>
        <v>25000</v>
      </c>
      <c r="E185" s="225">
        <f>SUM(E186)</f>
        <v>0</v>
      </c>
      <c r="F185" s="169">
        <f t="shared" si="17"/>
        <v>0</v>
      </c>
    </row>
    <row r="186" spans="1:6" ht="12.75" hidden="1">
      <c r="A186" s="192">
        <v>3241</v>
      </c>
      <c r="B186" s="201" t="s">
        <v>146</v>
      </c>
      <c r="C186" s="281">
        <v>25000</v>
      </c>
      <c r="D186" s="281">
        <v>25000</v>
      </c>
      <c r="E186" s="224">
        <v>0</v>
      </c>
      <c r="F186" s="276">
        <f t="shared" si="17"/>
        <v>0</v>
      </c>
    </row>
    <row r="187" spans="1:6" ht="12.75">
      <c r="A187" s="204">
        <v>329</v>
      </c>
      <c r="B187" s="205" t="s">
        <v>67</v>
      </c>
      <c r="C187" s="177">
        <f>SUM(C188:C194)</f>
        <v>4080000</v>
      </c>
      <c r="D187" s="177">
        <f>SUM(D188:D194)</f>
        <v>4080000</v>
      </c>
      <c r="E187" s="177">
        <f>SUM(E188:E194)</f>
        <v>4016335</v>
      </c>
      <c r="F187" s="169">
        <f t="shared" si="17"/>
        <v>98.43958333333333</v>
      </c>
    </row>
    <row r="188" spans="1:6" ht="12.75" hidden="1">
      <c r="A188" s="192">
        <v>3291</v>
      </c>
      <c r="B188" s="193" t="s">
        <v>89</v>
      </c>
      <c r="C188" s="177"/>
      <c r="D188" s="177"/>
      <c r="E188" s="182"/>
      <c r="F188" s="169"/>
    </row>
    <row r="189" spans="1:6" ht="12.75" hidden="1">
      <c r="A189" s="192">
        <v>3292</v>
      </c>
      <c r="B189" s="201" t="s">
        <v>176</v>
      </c>
      <c r="C189" s="275">
        <v>30000</v>
      </c>
      <c r="D189" s="275">
        <v>30000</v>
      </c>
      <c r="E189" s="182">
        <v>0</v>
      </c>
      <c r="F189" s="276">
        <f t="shared" si="17"/>
        <v>0</v>
      </c>
    </row>
    <row r="190" spans="1:6" ht="12.75">
      <c r="A190" s="192">
        <v>3293</v>
      </c>
      <c r="B190" s="201" t="s">
        <v>69</v>
      </c>
      <c r="C190" s="281">
        <v>50000</v>
      </c>
      <c r="D190" s="281">
        <v>50000</v>
      </c>
      <c r="E190" s="224">
        <v>18092</v>
      </c>
      <c r="F190" s="276">
        <f t="shared" si="17"/>
        <v>36.184</v>
      </c>
    </row>
    <row r="191" spans="1:6" ht="12.75" hidden="1">
      <c r="A191" s="192">
        <v>3294</v>
      </c>
      <c r="B191" s="193" t="s">
        <v>70</v>
      </c>
      <c r="C191" s="281"/>
      <c r="D191" s="281"/>
      <c r="E191" s="224"/>
      <c r="F191" s="276"/>
    </row>
    <row r="192" spans="1:6" ht="12.75">
      <c r="A192" s="192">
        <v>3295</v>
      </c>
      <c r="B192" s="201" t="s">
        <v>147</v>
      </c>
      <c r="C192" s="281">
        <v>4000000</v>
      </c>
      <c r="D192" s="281">
        <v>4000000</v>
      </c>
      <c r="E192" s="224">
        <v>3998243</v>
      </c>
      <c r="F192" s="276">
        <f t="shared" si="17"/>
        <v>99.956075</v>
      </c>
    </row>
    <row r="193" spans="1:6" ht="12.75" hidden="1">
      <c r="A193" s="192">
        <v>3296</v>
      </c>
      <c r="B193" s="201" t="s">
        <v>181</v>
      </c>
      <c r="C193" s="224"/>
      <c r="D193" s="224"/>
      <c r="E193" s="224">
        <v>0</v>
      </c>
      <c r="F193" s="169"/>
    </row>
    <row r="194" spans="1:6" ht="12.75" hidden="1">
      <c r="A194" s="192">
        <v>3299</v>
      </c>
      <c r="B194" s="201" t="s">
        <v>207</v>
      </c>
      <c r="C194" s="224"/>
      <c r="D194" s="224"/>
      <c r="E194" s="224"/>
      <c r="F194" s="169"/>
    </row>
    <row r="195" spans="1:6" ht="12.75">
      <c r="A195" s="191">
        <v>34</v>
      </c>
      <c r="B195" s="190" t="s">
        <v>94</v>
      </c>
      <c r="C195" s="177">
        <f>C196</f>
        <v>9085000</v>
      </c>
      <c r="D195" s="177">
        <f>D196</f>
        <v>9085000</v>
      </c>
      <c r="E195" s="177">
        <f>E196</f>
        <v>8238458</v>
      </c>
      <c r="F195" s="169">
        <f t="shared" si="17"/>
        <v>90.6819812878371</v>
      </c>
    </row>
    <row r="196" spans="1:6" ht="12.75" customHeight="1">
      <c r="A196" s="191">
        <v>343</v>
      </c>
      <c r="B196" s="190" t="s">
        <v>73</v>
      </c>
      <c r="C196" s="177">
        <f>SUM(C197:C199)</f>
        <v>9085000</v>
      </c>
      <c r="D196" s="177">
        <f>SUM(D197:D199)</f>
        <v>9085000</v>
      </c>
      <c r="E196" s="177">
        <f>SUM(E197:E199)</f>
        <v>8238458</v>
      </c>
      <c r="F196" s="169">
        <f t="shared" si="17"/>
        <v>90.6819812878371</v>
      </c>
    </row>
    <row r="197" spans="1:6" ht="12.75">
      <c r="A197" s="173">
        <v>3431</v>
      </c>
      <c r="B197" s="206" t="s">
        <v>74</v>
      </c>
      <c r="C197" s="275">
        <v>9000000</v>
      </c>
      <c r="D197" s="275">
        <v>9000000</v>
      </c>
      <c r="E197" s="182">
        <v>8130214</v>
      </c>
      <c r="F197" s="276">
        <f aca="true" t="shared" si="20" ref="F197:F261">E197/D197*100</f>
        <v>90.33571111111112</v>
      </c>
    </row>
    <row r="198" spans="1:6" ht="12.75">
      <c r="A198" s="173">
        <v>3433</v>
      </c>
      <c r="B198" s="206" t="s">
        <v>75</v>
      </c>
      <c r="C198" s="275">
        <v>35000</v>
      </c>
      <c r="D198" s="275">
        <v>35000</v>
      </c>
      <c r="E198" s="182">
        <v>6260</v>
      </c>
      <c r="F198" s="276">
        <f t="shared" si="20"/>
        <v>17.885714285714286</v>
      </c>
    </row>
    <row r="199" spans="1:6" ht="12.75">
      <c r="A199" s="173">
        <v>3434</v>
      </c>
      <c r="B199" s="206" t="s">
        <v>126</v>
      </c>
      <c r="C199" s="279">
        <v>50000</v>
      </c>
      <c r="D199" s="279">
        <v>50000</v>
      </c>
      <c r="E199" s="222">
        <v>101984</v>
      </c>
      <c r="F199" s="276">
        <f t="shared" si="20"/>
        <v>203.96800000000002</v>
      </c>
    </row>
    <row r="200" spans="1:6" ht="12" customHeight="1">
      <c r="A200" s="200"/>
      <c r="B200" s="201"/>
      <c r="C200" s="182"/>
      <c r="D200" s="182"/>
      <c r="E200" s="182"/>
      <c r="F200" s="169"/>
    </row>
    <row r="201" spans="1:6" ht="25.5">
      <c r="A201" s="232" t="s">
        <v>77</v>
      </c>
      <c r="B201" s="221" t="s">
        <v>174</v>
      </c>
      <c r="C201" s="177">
        <f>C202</f>
        <v>950000</v>
      </c>
      <c r="D201" s="177">
        <f>D202</f>
        <v>950000</v>
      </c>
      <c r="E201" s="177">
        <f>E202</f>
        <v>70017</v>
      </c>
      <c r="F201" s="169">
        <f t="shared" si="20"/>
        <v>7.370210526315788</v>
      </c>
    </row>
    <row r="202" spans="1:6" ht="12.75">
      <c r="A202" s="178">
        <v>42</v>
      </c>
      <c r="B202" s="175" t="s">
        <v>15</v>
      </c>
      <c r="C202" s="177">
        <f>SUM(C203+C208)</f>
        <v>950000</v>
      </c>
      <c r="D202" s="177">
        <f>SUM(D203+D208)</f>
        <v>950000</v>
      </c>
      <c r="E202" s="177">
        <f>SUM(E203+E208)</f>
        <v>70017</v>
      </c>
      <c r="F202" s="169">
        <f t="shared" si="20"/>
        <v>7.370210526315788</v>
      </c>
    </row>
    <row r="203" spans="1:6" ht="12.75">
      <c r="A203" s="179">
        <v>422</v>
      </c>
      <c r="B203" s="209" t="s">
        <v>23</v>
      </c>
      <c r="C203" s="177">
        <f>SUM(C204:C207)</f>
        <v>450000</v>
      </c>
      <c r="D203" s="177">
        <f>SUM(D204:D207)</f>
        <v>450000</v>
      </c>
      <c r="E203" s="177">
        <f>SUM(E204:E207)</f>
        <v>1724</v>
      </c>
      <c r="F203" s="169">
        <f t="shared" si="20"/>
        <v>0.3831111111111111</v>
      </c>
    </row>
    <row r="204" spans="1:6" ht="12.75" hidden="1">
      <c r="A204" s="226">
        <v>4221</v>
      </c>
      <c r="B204" s="227" t="s">
        <v>20</v>
      </c>
      <c r="C204" s="275">
        <v>200000</v>
      </c>
      <c r="D204" s="275">
        <v>200000</v>
      </c>
      <c r="E204" s="182">
        <v>0</v>
      </c>
      <c r="F204" s="276">
        <f t="shared" si="20"/>
        <v>0</v>
      </c>
    </row>
    <row r="205" spans="1:6" ht="12.75">
      <c r="A205" s="185">
        <v>4222</v>
      </c>
      <c r="B205" s="227" t="s">
        <v>22</v>
      </c>
      <c r="C205" s="275">
        <v>100000</v>
      </c>
      <c r="D205" s="275">
        <v>100000</v>
      </c>
      <c r="E205" s="182">
        <v>1724</v>
      </c>
      <c r="F205" s="276">
        <f t="shared" si="20"/>
        <v>1.7239999999999998</v>
      </c>
    </row>
    <row r="206" spans="1:6" ht="12.75" hidden="1">
      <c r="A206" s="185">
        <v>4223</v>
      </c>
      <c r="B206" s="227" t="s">
        <v>129</v>
      </c>
      <c r="C206" s="275">
        <v>50000</v>
      </c>
      <c r="D206" s="275">
        <v>50000</v>
      </c>
      <c r="E206" s="182">
        <v>0</v>
      </c>
      <c r="F206" s="276">
        <f t="shared" si="20"/>
        <v>0</v>
      </c>
    </row>
    <row r="207" spans="1:6" ht="12.75" hidden="1">
      <c r="A207" s="226">
        <v>4227</v>
      </c>
      <c r="B207" s="227" t="s">
        <v>1</v>
      </c>
      <c r="C207" s="275">
        <v>100000</v>
      </c>
      <c r="D207" s="275">
        <v>100000</v>
      </c>
      <c r="E207" s="182">
        <v>0</v>
      </c>
      <c r="F207" s="276">
        <f t="shared" si="20"/>
        <v>0</v>
      </c>
    </row>
    <row r="208" spans="1:6" ht="12.75">
      <c r="A208" s="228">
        <v>426</v>
      </c>
      <c r="B208" s="209" t="s">
        <v>91</v>
      </c>
      <c r="C208" s="229">
        <f>SUM(C209)</f>
        <v>500000</v>
      </c>
      <c r="D208" s="229">
        <f>SUM(D209)</f>
        <v>500000</v>
      </c>
      <c r="E208" s="229">
        <f>SUM(E209)</f>
        <v>68293</v>
      </c>
      <c r="F208" s="169">
        <f t="shared" si="20"/>
        <v>13.658600000000002</v>
      </c>
    </row>
    <row r="209" spans="1:6" ht="12.75">
      <c r="A209" s="226">
        <v>4262</v>
      </c>
      <c r="B209" s="227" t="s">
        <v>130</v>
      </c>
      <c r="C209" s="182">
        <v>500000</v>
      </c>
      <c r="D209" s="182">
        <v>500000</v>
      </c>
      <c r="E209" s="182">
        <v>68293</v>
      </c>
      <c r="F209" s="169">
        <f t="shared" si="20"/>
        <v>13.658600000000002</v>
      </c>
    </row>
    <row r="210" spans="1:6" ht="12" customHeight="1">
      <c r="A210" s="200"/>
      <c r="B210" s="201"/>
      <c r="C210" s="182"/>
      <c r="D210" s="182"/>
      <c r="E210" s="182"/>
      <c r="F210" s="169"/>
    </row>
    <row r="211" spans="1:6" ht="12.75" customHeight="1">
      <c r="A211" s="230">
        <v>102</v>
      </c>
      <c r="B211" s="230" t="s">
        <v>185</v>
      </c>
      <c r="C211" s="177">
        <f>C213+C228+C247+C263+C279</f>
        <v>458950</v>
      </c>
      <c r="D211" s="177">
        <f>D213+D228+D247+D263+D279</f>
        <v>483272</v>
      </c>
      <c r="E211" s="177">
        <f>E213+E228+E247+E263+E279+E286+E302+E318</f>
        <v>122951</v>
      </c>
      <c r="F211" s="169">
        <f t="shared" si="20"/>
        <v>25.441366352695788</v>
      </c>
    </row>
    <row r="212" spans="1:6" ht="12.75" customHeight="1">
      <c r="A212" s="230"/>
      <c r="B212" s="230"/>
      <c r="C212" s="177"/>
      <c r="D212" s="177"/>
      <c r="E212" s="177"/>
      <c r="F212" s="169"/>
    </row>
    <row r="213" spans="1:6" ht="12.75">
      <c r="A213" s="218" t="s">
        <v>186</v>
      </c>
      <c r="B213" s="175" t="s">
        <v>187</v>
      </c>
      <c r="C213" s="177">
        <f>C214+C220</f>
        <v>130000</v>
      </c>
      <c r="D213" s="177">
        <f>D214+D220</f>
        <v>130000</v>
      </c>
      <c r="E213" s="177">
        <f>E214+E220</f>
        <v>32182</v>
      </c>
      <c r="F213" s="169">
        <f t="shared" si="20"/>
        <v>24.755384615384614</v>
      </c>
    </row>
    <row r="214" spans="1:6" ht="12.75" hidden="1">
      <c r="A214" s="218">
        <v>31</v>
      </c>
      <c r="B214" s="190" t="s">
        <v>51</v>
      </c>
      <c r="C214" s="177">
        <f>C215+C217</f>
        <v>0</v>
      </c>
      <c r="D214" s="177">
        <f>D215+D217</f>
        <v>0</v>
      </c>
      <c r="E214" s="177">
        <f>E215+E217</f>
        <v>0</v>
      </c>
      <c r="F214" s="169"/>
    </row>
    <row r="215" spans="1:6" ht="12.75" hidden="1">
      <c r="A215" s="218">
        <v>311</v>
      </c>
      <c r="B215" s="190" t="s">
        <v>102</v>
      </c>
      <c r="C215" s="177">
        <f>C216</f>
        <v>0</v>
      </c>
      <c r="D215" s="177">
        <f>D216</f>
        <v>0</v>
      </c>
      <c r="E215" s="177">
        <f>E216</f>
        <v>0</v>
      </c>
      <c r="F215" s="169"/>
    </row>
    <row r="216" spans="1:6" ht="12.75" hidden="1">
      <c r="A216" s="192">
        <v>3111</v>
      </c>
      <c r="B216" s="193" t="s">
        <v>53</v>
      </c>
      <c r="C216" s="182"/>
      <c r="D216" s="182"/>
      <c r="E216" s="182"/>
      <c r="F216" s="169"/>
    </row>
    <row r="217" spans="1:6" ht="12.75" hidden="1">
      <c r="A217" s="204">
        <v>313</v>
      </c>
      <c r="B217" s="190" t="s">
        <v>56</v>
      </c>
      <c r="C217" s="177">
        <f>C218+C219</f>
        <v>0</v>
      </c>
      <c r="D217" s="177">
        <f>D218+D219</f>
        <v>0</v>
      </c>
      <c r="E217" s="177">
        <f>E218+E219</f>
        <v>0</v>
      </c>
      <c r="F217" s="169"/>
    </row>
    <row r="218" spans="1:6" ht="12.75" hidden="1">
      <c r="A218" s="192">
        <v>3132</v>
      </c>
      <c r="B218" s="195" t="s">
        <v>100</v>
      </c>
      <c r="C218" s="182">
        <v>0</v>
      </c>
      <c r="D218" s="182">
        <v>0</v>
      </c>
      <c r="E218" s="182"/>
      <c r="F218" s="169"/>
    </row>
    <row r="219" spans="1:6" ht="12.75" hidden="1">
      <c r="A219" s="192">
        <v>3133</v>
      </c>
      <c r="B219" s="195" t="s">
        <v>101</v>
      </c>
      <c r="C219" s="182">
        <v>0</v>
      </c>
      <c r="D219" s="182">
        <v>0</v>
      </c>
      <c r="E219" s="182"/>
      <c r="F219" s="169"/>
    </row>
    <row r="220" spans="1:6" ht="12.75">
      <c r="A220" s="204">
        <v>32</v>
      </c>
      <c r="B220" s="175" t="s">
        <v>2</v>
      </c>
      <c r="C220" s="177">
        <f>C221+C225</f>
        <v>130000</v>
      </c>
      <c r="D220" s="177">
        <f>D221+D225</f>
        <v>130000</v>
      </c>
      <c r="E220" s="177">
        <f>E221+E225</f>
        <v>32182</v>
      </c>
      <c r="F220" s="169">
        <f t="shared" si="20"/>
        <v>24.755384615384614</v>
      </c>
    </row>
    <row r="221" spans="1:6" ht="12.75">
      <c r="A221" s="204">
        <v>321</v>
      </c>
      <c r="B221" s="190" t="s">
        <v>6</v>
      </c>
      <c r="C221" s="177">
        <f>SUM(C222:C224)</f>
        <v>50000</v>
      </c>
      <c r="D221" s="177">
        <f>SUM(D222:D224)</f>
        <v>50000</v>
      </c>
      <c r="E221" s="177">
        <f>SUM(E222:E224)</f>
        <v>32182</v>
      </c>
      <c r="F221" s="169">
        <f t="shared" si="20"/>
        <v>64.364</v>
      </c>
    </row>
    <row r="222" spans="1:6" ht="12.75">
      <c r="A222" s="200">
        <v>3211</v>
      </c>
      <c r="B222" s="197" t="s">
        <v>57</v>
      </c>
      <c r="C222" s="275">
        <v>30000</v>
      </c>
      <c r="D222" s="275">
        <v>30000</v>
      </c>
      <c r="E222" s="182">
        <v>28262</v>
      </c>
      <c r="F222" s="276">
        <f t="shared" si="20"/>
        <v>94.20666666666668</v>
      </c>
    </row>
    <row r="223" spans="1:6" ht="12.75">
      <c r="A223" s="200">
        <v>3213</v>
      </c>
      <c r="B223" s="197" t="s">
        <v>5</v>
      </c>
      <c r="C223" s="275">
        <v>18000</v>
      </c>
      <c r="D223" s="275">
        <v>18000</v>
      </c>
      <c r="E223" s="182">
        <v>3920</v>
      </c>
      <c r="F223" s="276">
        <f t="shared" si="20"/>
        <v>21.777777777777775</v>
      </c>
    </row>
    <row r="224" spans="1:6" ht="12.75" hidden="1">
      <c r="A224" s="200">
        <v>3214</v>
      </c>
      <c r="B224" s="197" t="s">
        <v>143</v>
      </c>
      <c r="C224" s="275">
        <v>2000</v>
      </c>
      <c r="D224" s="275">
        <v>2000</v>
      </c>
      <c r="E224" s="182">
        <v>0</v>
      </c>
      <c r="F224" s="282">
        <f t="shared" si="20"/>
        <v>0</v>
      </c>
    </row>
    <row r="225" spans="1:6" ht="12.75">
      <c r="A225" s="218">
        <v>323</v>
      </c>
      <c r="B225" s="190" t="s">
        <v>10</v>
      </c>
      <c r="C225" s="177">
        <f>C226</f>
        <v>80000</v>
      </c>
      <c r="D225" s="177">
        <f>D226</f>
        <v>80000</v>
      </c>
      <c r="E225" s="177">
        <f>E226</f>
        <v>0</v>
      </c>
      <c r="F225" s="169">
        <f t="shared" si="20"/>
        <v>0</v>
      </c>
    </row>
    <row r="226" spans="1:6" ht="12.75" hidden="1">
      <c r="A226" s="200">
        <v>3237</v>
      </c>
      <c r="B226" s="203" t="s">
        <v>12</v>
      </c>
      <c r="C226" s="275">
        <v>80000</v>
      </c>
      <c r="D226" s="275">
        <v>80000</v>
      </c>
      <c r="E226" s="182">
        <v>0</v>
      </c>
      <c r="F226" s="236">
        <f t="shared" si="20"/>
        <v>0</v>
      </c>
    </row>
    <row r="227" spans="1:6" ht="12" customHeight="1">
      <c r="A227" s="204"/>
      <c r="B227" s="175"/>
      <c r="C227" s="177"/>
      <c r="D227" s="177"/>
      <c r="E227" s="177"/>
      <c r="F227" s="169"/>
    </row>
    <row r="228" spans="1:6" ht="12.75">
      <c r="A228" s="218" t="s">
        <v>188</v>
      </c>
      <c r="B228" s="175" t="s">
        <v>189</v>
      </c>
      <c r="C228" s="177">
        <f>C229+C235</f>
        <v>102100</v>
      </c>
      <c r="D228" s="177">
        <f>D229+D235</f>
        <v>102100</v>
      </c>
      <c r="E228" s="177">
        <f>E229+E235</f>
        <v>26279</v>
      </c>
      <c r="F228" s="169">
        <f t="shared" si="20"/>
        <v>25.7384916748286</v>
      </c>
    </row>
    <row r="229" spans="1:6" ht="12.75">
      <c r="A229" s="218">
        <v>31</v>
      </c>
      <c r="B229" s="190" t="s">
        <v>51</v>
      </c>
      <c r="C229" s="177">
        <f>C230+C232</f>
        <v>67000</v>
      </c>
      <c r="D229" s="177">
        <f>D230+D232</f>
        <v>67000</v>
      </c>
      <c r="E229" s="177">
        <f>E230+E232</f>
        <v>0</v>
      </c>
      <c r="F229" s="169">
        <f t="shared" si="20"/>
        <v>0</v>
      </c>
    </row>
    <row r="230" spans="1:6" ht="12.75">
      <c r="A230" s="218">
        <v>311</v>
      </c>
      <c r="B230" s="190" t="s">
        <v>102</v>
      </c>
      <c r="C230" s="177">
        <f>C231</f>
        <v>57000</v>
      </c>
      <c r="D230" s="177">
        <f>D231</f>
        <v>57000</v>
      </c>
      <c r="E230" s="177">
        <f>E231</f>
        <v>0</v>
      </c>
      <c r="F230" s="169">
        <f t="shared" si="20"/>
        <v>0</v>
      </c>
    </row>
    <row r="231" spans="1:6" ht="12.75" hidden="1">
      <c r="A231" s="192">
        <v>3111</v>
      </c>
      <c r="B231" s="193" t="s">
        <v>53</v>
      </c>
      <c r="C231" s="275">
        <v>57000</v>
      </c>
      <c r="D231" s="275">
        <v>57000</v>
      </c>
      <c r="E231" s="182">
        <v>0</v>
      </c>
      <c r="F231" s="282">
        <f t="shared" si="20"/>
        <v>0</v>
      </c>
    </row>
    <row r="232" spans="1:6" ht="12.75">
      <c r="A232" s="204">
        <v>313</v>
      </c>
      <c r="B232" s="190" t="s">
        <v>56</v>
      </c>
      <c r="C232" s="177">
        <f>C233+C234</f>
        <v>10000</v>
      </c>
      <c r="D232" s="177">
        <f>D233+D234</f>
        <v>10000</v>
      </c>
      <c r="E232" s="177">
        <f>E233+E234</f>
        <v>0</v>
      </c>
      <c r="F232" s="169">
        <f t="shared" si="20"/>
        <v>0</v>
      </c>
    </row>
    <row r="233" spans="1:6" ht="12.75" hidden="1">
      <c r="A233" s="192">
        <v>3132</v>
      </c>
      <c r="B233" s="195" t="s">
        <v>100</v>
      </c>
      <c r="C233" s="275">
        <v>8000</v>
      </c>
      <c r="D233" s="275">
        <v>8000</v>
      </c>
      <c r="E233" s="182">
        <v>0</v>
      </c>
      <c r="F233" s="236">
        <f t="shared" si="20"/>
        <v>0</v>
      </c>
    </row>
    <row r="234" spans="1:6" ht="12.75" hidden="1">
      <c r="A234" s="192">
        <v>3133</v>
      </c>
      <c r="B234" s="195" t="s">
        <v>101</v>
      </c>
      <c r="C234" s="275">
        <v>2000</v>
      </c>
      <c r="D234" s="275">
        <v>2000</v>
      </c>
      <c r="E234" s="182">
        <v>0</v>
      </c>
      <c r="F234" s="236">
        <f t="shared" si="20"/>
        <v>0</v>
      </c>
    </row>
    <row r="235" spans="1:6" ht="12.75">
      <c r="A235" s="204">
        <v>32</v>
      </c>
      <c r="B235" s="175" t="s">
        <v>2</v>
      </c>
      <c r="C235" s="177">
        <f>C236+C238+C241+C244</f>
        <v>35100</v>
      </c>
      <c r="D235" s="177">
        <f>D236+D238+D241+D244</f>
        <v>35100</v>
      </c>
      <c r="E235" s="177">
        <f>E236+E238+E241+E244</f>
        <v>26279</v>
      </c>
      <c r="F235" s="169">
        <f t="shared" si="20"/>
        <v>74.86894586894587</v>
      </c>
    </row>
    <row r="236" spans="1:6" ht="12.75">
      <c r="A236" s="204">
        <v>321</v>
      </c>
      <c r="B236" s="190" t="s">
        <v>6</v>
      </c>
      <c r="C236" s="177">
        <f>C237</f>
        <v>15000</v>
      </c>
      <c r="D236" s="177">
        <f>D237</f>
        <v>15000</v>
      </c>
      <c r="E236" s="177">
        <f>E237</f>
        <v>26279</v>
      </c>
      <c r="F236" s="169">
        <f t="shared" si="20"/>
        <v>175.19333333333333</v>
      </c>
    </row>
    <row r="237" spans="1:6" ht="12.75">
      <c r="A237" s="200">
        <v>3211</v>
      </c>
      <c r="B237" s="197" t="s">
        <v>57</v>
      </c>
      <c r="C237" s="275">
        <v>15000</v>
      </c>
      <c r="D237" s="275">
        <v>15000</v>
      </c>
      <c r="E237" s="182">
        <v>26279</v>
      </c>
      <c r="F237" s="276">
        <f t="shared" si="20"/>
        <v>175.19333333333333</v>
      </c>
    </row>
    <row r="238" spans="1:6" ht="12.75">
      <c r="A238" s="218">
        <v>322</v>
      </c>
      <c r="B238" s="190" t="s">
        <v>59</v>
      </c>
      <c r="C238" s="177">
        <f>C239+C240</f>
        <v>2500</v>
      </c>
      <c r="D238" s="177">
        <f>D239+D240</f>
        <v>2500</v>
      </c>
      <c r="E238" s="177">
        <f>E239+E240</f>
        <v>0</v>
      </c>
      <c r="F238" s="169">
        <f t="shared" si="20"/>
        <v>0</v>
      </c>
    </row>
    <row r="239" spans="1:6" ht="12.75" hidden="1">
      <c r="A239" s="200">
        <v>3221</v>
      </c>
      <c r="B239" s="193" t="s">
        <v>60</v>
      </c>
      <c r="C239" s="275">
        <v>1500</v>
      </c>
      <c r="D239" s="275">
        <v>1500</v>
      </c>
      <c r="E239" s="182">
        <v>0</v>
      </c>
      <c r="F239" s="169">
        <f t="shared" si="20"/>
        <v>0</v>
      </c>
    </row>
    <row r="240" spans="1:6" ht="12.75" hidden="1">
      <c r="A240" s="200">
        <v>3223</v>
      </c>
      <c r="B240" s="193" t="s">
        <v>61</v>
      </c>
      <c r="C240" s="275">
        <v>1000</v>
      </c>
      <c r="D240" s="275">
        <v>1000</v>
      </c>
      <c r="E240" s="182">
        <v>0</v>
      </c>
      <c r="F240" s="169">
        <f t="shared" si="20"/>
        <v>0</v>
      </c>
    </row>
    <row r="241" spans="1:6" ht="12.75">
      <c r="A241" s="218">
        <v>323</v>
      </c>
      <c r="B241" s="190" t="s">
        <v>10</v>
      </c>
      <c r="C241" s="177">
        <f>C242+C243</f>
        <v>9600</v>
      </c>
      <c r="D241" s="177">
        <f>D242+D243</f>
        <v>9600</v>
      </c>
      <c r="E241" s="177">
        <f>E242+E243</f>
        <v>0</v>
      </c>
      <c r="F241" s="169">
        <f t="shared" si="20"/>
        <v>0</v>
      </c>
    </row>
    <row r="242" spans="1:6" s="89" customFormat="1" ht="12.75" hidden="1">
      <c r="A242" s="200">
        <v>3231</v>
      </c>
      <c r="B242" s="202" t="s">
        <v>62</v>
      </c>
      <c r="C242" s="275">
        <v>2000</v>
      </c>
      <c r="D242" s="275">
        <v>2000</v>
      </c>
      <c r="E242" s="182">
        <v>0</v>
      </c>
      <c r="F242" s="236">
        <f t="shared" si="20"/>
        <v>0</v>
      </c>
    </row>
    <row r="243" spans="1:6" ht="12.75" hidden="1">
      <c r="A243" s="200">
        <v>3237</v>
      </c>
      <c r="B243" s="203" t="s">
        <v>12</v>
      </c>
      <c r="C243" s="275">
        <v>7600</v>
      </c>
      <c r="D243" s="275">
        <v>7600</v>
      </c>
      <c r="E243" s="182">
        <v>0</v>
      </c>
      <c r="F243" s="236">
        <f t="shared" si="20"/>
        <v>0</v>
      </c>
    </row>
    <row r="244" spans="1:6" s="90" customFormat="1" ht="12.75">
      <c r="A244" s="204">
        <v>324</v>
      </c>
      <c r="B244" s="205" t="s">
        <v>146</v>
      </c>
      <c r="C244" s="177">
        <f>C245</f>
        <v>8000</v>
      </c>
      <c r="D244" s="177">
        <f>D245</f>
        <v>8000</v>
      </c>
      <c r="E244" s="177">
        <f>E245</f>
        <v>0</v>
      </c>
      <c r="F244" s="169">
        <f t="shared" si="20"/>
        <v>0</v>
      </c>
    </row>
    <row r="245" spans="1:6" ht="12.75" hidden="1">
      <c r="A245" s="192">
        <v>3241</v>
      </c>
      <c r="B245" s="201" t="s">
        <v>146</v>
      </c>
      <c r="C245" s="275">
        <v>8000</v>
      </c>
      <c r="D245" s="275">
        <v>8000</v>
      </c>
      <c r="E245" s="182">
        <v>0</v>
      </c>
      <c r="F245" s="236">
        <f t="shared" si="20"/>
        <v>0</v>
      </c>
    </row>
    <row r="246" spans="1:6" ht="12" customHeight="1">
      <c r="A246" s="204"/>
      <c r="B246" s="190"/>
      <c r="C246" s="177"/>
      <c r="D246" s="177"/>
      <c r="E246" s="177"/>
      <c r="F246" s="169"/>
    </row>
    <row r="247" spans="1:6" ht="12.75">
      <c r="A247" s="207" t="s">
        <v>190</v>
      </c>
      <c r="B247" s="231" t="s">
        <v>191</v>
      </c>
      <c r="C247" s="177">
        <f>C248+C254</f>
        <v>11418</v>
      </c>
      <c r="D247" s="177">
        <f>D248+D254</f>
        <v>11418</v>
      </c>
      <c r="E247" s="177">
        <f>E248+E254</f>
        <v>0</v>
      </c>
      <c r="F247" s="169">
        <f t="shared" si="20"/>
        <v>0</v>
      </c>
    </row>
    <row r="248" spans="1:6" ht="12.75">
      <c r="A248" s="218">
        <v>31</v>
      </c>
      <c r="B248" s="190" t="s">
        <v>51</v>
      </c>
      <c r="C248" s="177">
        <f>C249+C251</f>
        <v>4500</v>
      </c>
      <c r="D248" s="177">
        <f>D249+D251</f>
        <v>4500</v>
      </c>
      <c r="E248" s="177">
        <f>E249+E251</f>
        <v>0</v>
      </c>
      <c r="F248" s="169">
        <f t="shared" si="20"/>
        <v>0</v>
      </c>
    </row>
    <row r="249" spans="1:6" ht="12.75">
      <c r="A249" s="218">
        <v>311</v>
      </c>
      <c r="B249" s="190" t="s">
        <v>102</v>
      </c>
      <c r="C249" s="177">
        <f>C250</f>
        <v>4000</v>
      </c>
      <c r="D249" s="177">
        <f>D250</f>
        <v>4000</v>
      </c>
      <c r="E249" s="177">
        <f>E250</f>
        <v>0</v>
      </c>
      <c r="F249" s="169">
        <f t="shared" si="20"/>
        <v>0</v>
      </c>
    </row>
    <row r="250" spans="1:6" ht="12.75" hidden="1">
      <c r="A250" s="192">
        <v>3111</v>
      </c>
      <c r="B250" s="193" t="s">
        <v>53</v>
      </c>
      <c r="C250" s="275">
        <v>4000</v>
      </c>
      <c r="D250" s="275">
        <v>4000</v>
      </c>
      <c r="E250" s="182">
        <v>0</v>
      </c>
      <c r="F250" s="236">
        <f t="shared" si="20"/>
        <v>0</v>
      </c>
    </row>
    <row r="251" spans="1:6" ht="12.75">
      <c r="A251" s="204">
        <v>313</v>
      </c>
      <c r="B251" s="190" t="s">
        <v>56</v>
      </c>
      <c r="C251" s="177">
        <f>C252+C253</f>
        <v>500</v>
      </c>
      <c r="D251" s="177">
        <f>D252+D253</f>
        <v>500</v>
      </c>
      <c r="E251" s="177">
        <f>E252+E253</f>
        <v>0</v>
      </c>
      <c r="F251" s="169">
        <f t="shared" si="20"/>
        <v>0</v>
      </c>
    </row>
    <row r="252" spans="1:6" ht="12.75" hidden="1">
      <c r="A252" s="192">
        <v>3132</v>
      </c>
      <c r="B252" s="195" t="s">
        <v>100</v>
      </c>
      <c r="C252" s="275">
        <v>400</v>
      </c>
      <c r="D252" s="275">
        <v>400</v>
      </c>
      <c r="E252" s="182">
        <v>0</v>
      </c>
      <c r="F252" s="236">
        <f t="shared" si="20"/>
        <v>0</v>
      </c>
    </row>
    <row r="253" spans="1:6" ht="12.75" hidden="1">
      <c r="A253" s="192">
        <v>3133</v>
      </c>
      <c r="B253" s="195" t="s">
        <v>101</v>
      </c>
      <c r="C253" s="275">
        <v>100</v>
      </c>
      <c r="D253" s="275">
        <v>100</v>
      </c>
      <c r="E253" s="182">
        <v>0</v>
      </c>
      <c r="F253" s="236">
        <f t="shared" si="20"/>
        <v>0</v>
      </c>
    </row>
    <row r="254" spans="1:6" s="90" customFormat="1" ht="12.75">
      <c r="A254" s="204">
        <v>32</v>
      </c>
      <c r="B254" s="175" t="s">
        <v>2</v>
      </c>
      <c r="C254" s="177">
        <f>C255+C257+C260</f>
        <v>6918</v>
      </c>
      <c r="D254" s="177">
        <f>D255+D257+D260</f>
        <v>6918</v>
      </c>
      <c r="E254" s="177">
        <f>E255+E257+E260</f>
        <v>0</v>
      </c>
      <c r="F254" s="169">
        <f t="shared" si="20"/>
        <v>0</v>
      </c>
    </row>
    <row r="255" spans="1:6" ht="12.75">
      <c r="A255" s="204">
        <v>321</v>
      </c>
      <c r="B255" s="190" t="s">
        <v>6</v>
      </c>
      <c r="C255" s="177">
        <f>C256</f>
        <v>6168</v>
      </c>
      <c r="D255" s="177">
        <f>D256</f>
        <v>6168</v>
      </c>
      <c r="E255" s="177">
        <f>E256</f>
        <v>0</v>
      </c>
      <c r="F255" s="169">
        <f t="shared" si="20"/>
        <v>0</v>
      </c>
    </row>
    <row r="256" spans="1:6" ht="12.75" hidden="1">
      <c r="A256" s="200">
        <v>3211</v>
      </c>
      <c r="B256" s="197" t="s">
        <v>57</v>
      </c>
      <c r="C256" s="275">
        <v>6168</v>
      </c>
      <c r="D256" s="275">
        <v>6168</v>
      </c>
      <c r="E256" s="182">
        <v>0</v>
      </c>
      <c r="F256" s="236">
        <f t="shared" si="20"/>
        <v>0</v>
      </c>
    </row>
    <row r="257" spans="1:6" ht="12.75">
      <c r="A257" s="218">
        <v>322</v>
      </c>
      <c r="B257" s="190" t="s">
        <v>59</v>
      </c>
      <c r="C257" s="177">
        <f>C258+C259</f>
        <v>550</v>
      </c>
      <c r="D257" s="177">
        <f>D258+D259</f>
        <v>550</v>
      </c>
      <c r="E257" s="177">
        <f>E258+E259</f>
        <v>0</v>
      </c>
      <c r="F257" s="169">
        <f t="shared" si="20"/>
        <v>0</v>
      </c>
    </row>
    <row r="258" spans="1:6" ht="12.75" hidden="1">
      <c r="A258" s="200">
        <v>3221</v>
      </c>
      <c r="B258" s="193" t="s">
        <v>60</v>
      </c>
      <c r="C258" s="275">
        <v>450</v>
      </c>
      <c r="D258" s="275">
        <v>450</v>
      </c>
      <c r="E258" s="182">
        <v>0</v>
      </c>
      <c r="F258" s="236">
        <f t="shared" si="20"/>
        <v>0</v>
      </c>
    </row>
    <row r="259" spans="1:6" ht="12.75" hidden="1">
      <c r="A259" s="200">
        <v>3223</v>
      </c>
      <c r="B259" s="193" t="s">
        <v>61</v>
      </c>
      <c r="C259" s="275">
        <v>100</v>
      </c>
      <c r="D259" s="275">
        <v>100</v>
      </c>
      <c r="E259" s="182">
        <v>0</v>
      </c>
      <c r="F259" s="236">
        <f t="shared" si="20"/>
        <v>0</v>
      </c>
    </row>
    <row r="260" spans="1:6" ht="12.75">
      <c r="A260" s="218">
        <v>323</v>
      </c>
      <c r="B260" s="190" t="s">
        <v>10</v>
      </c>
      <c r="C260" s="177">
        <f>C261</f>
        <v>200</v>
      </c>
      <c r="D260" s="177">
        <f>D261</f>
        <v>200</v>
      </c>
      <c r="E260" s="177">
        <f>E261</f>
        <v>0</v>
      </c>
      <c r="F260" s="169">
        <f t="shared" si="20"/>
        <v>0</v>
      </c>
    </row>
    <row r="261" spans="1:6" ht="12.75" hidden="1">
      <c r="A261" s="200">
        <v>3231</v>
      </c>
      <c r="B261" s="202" t="s">
        <v>62</v>
      </c>
      <c r="C261" s="275">
        <v>200</v>
      </c>
      <c r="D261" s="275">
        <v>200</v>
      </c>
      <c r="E261" s="182">
        <v>0</v>
      </c>
      <c r="F261" s="236">
        <f t="shared" si="20"/>
        <v>0</v>
      </c>
    </row>
    <row r="262" spans="1:6" ht="12" customHeight="1">
      <c r="A262" s="204"/>
      <c r="B262" s="190"/>
      <c r="C262" s="177"/>
      <c r="D262" s="177"/>
      <c r="E262" s="177"/>
      <c r="F262" s="169"/>
    </row>
    <row r="263" spans="1:6" ht="12.75">
      <c r="A263" s="204" t="s">
        <v>192</v>
      </c>
      <c r="B263" s="190" t="s">
        <v>195</v>
      </c>
      <c r="C263" s="177">
        <f>C264+C270</f>
        <v>215432</v>
      </c>
      <c r="D263" s="177">
        <f>D264+D270</f>
        <v>215432</v>
      </c>
      <c r="E263" s="177">
        <f>E264+E270</f>
        <v>40069</v>
      </c>
      <c r="F263" s="169">
        <f aca="true" t="shared" si="21" ref="F263:F284">E263/D263*100</f>
        <v>18.599372423781055</v>
      </c>
    </row>
    <row r="264" spans="1:6" s="89" customFormat="1" ht="12.75">
      <c r="A264" s="218">
        <v>31</v>
      </c>
      <c r="B264" s="190" t="s">
        <v>51</v>
      </c>
      <c r="C264" s="177">
        <f>C265+C267</f>
        <v>157544</v>
      </c>
      <c r="D264" s="177">
        <f>D265+D267</f>
        <v>157544</v>
      </c>
      <c r="E264" s="177">
        <f>E265+E267</f>
        <v>0</v>
      </c>
      <c r="F264" s="169">
        <f t="shared" si="21"/>
        <v>0</v>
      </c>
    </row>
    <row r="265" spans="1:6" ht="12.75">
      <c r="A265" s="218">
        <v>311</v>
      </c>
      <c r="B265" s="190" t="s">
        <v>102</v>
      </c>
      <c r="C265" s="177">
        <f>C266</f>
        <v>134400</v>
      </c>
      <c r="D265" s="177">
        <f>D266</f>
        <v>134400</v>
      </c>
      <c r="E265" s="177">
        <f>E266</f>
        <v>0</v>
      </c>
      <c r="F265" s="169">
        <f t="shared" si="21"/>
        <v>0</v>
      </c>
    </row>
    <row r="266" spans="1:6" s="90" customFormat="1" ht="12.75" hidden="1">
      <c r="A266" s="192">
        <v>3111</v>
      </c>
      <c r="B266" s="193" t="s">
        <v>53</v>
      </c>
      <c r="C266" s="275">
        <v>134400</v>
      </c>
      <c r="D266" s="275">
        <v>134400</v>
      </c>
      <c r="E266" s="182">
        <v>0</v>
      </c>
      <c r="F266" s="236">
        <f t="shared" si="21"/>
        <v>0</v>
      </c>
    </row>
    <row r="267" spans="1:6" ht="12.75">
      <c r="A267" s="204">
        <v>313</v>
      </c>
      <c r="B267" s="190" t="s">
        <v>56</v>
      </c>
      <c r="C267" s="177">
        <f>C268+C269</f>
        <v>23144</v>
      </c>
      <c r="D267" s="177">
        <f>D268+D269</f>
        <v>23144</v>
      </c>
      <c r="E267" s="177">
        <f>E268+E269</f>
        <v>0</v>
      </c>
      <c r="F267" s="169">
        <f t="shared" si="21"/>
        <v>0</v>
      </c>
    </row>
    <row r="268" spans="1:6" ht="12.75" hidden="1">
      <c r="A268" s="192">
        <v>3132</v>
      </c>
      <c r="B268" s="195" t="s">
        <v>100</v>
      </c>
      <c r="C268" s="275">
        <v>20800</v>
      </c>
      <c r="D268" s="275">
        <v>20800</v>
      </c>
      <c r="E268" s="182">
        <v>0</v>
      </c>
      <c r="F268" s="236">
        <f t="shared" si="21"/>
        <v>0</v>
      </c>
    </row>
    <row r="269" spans="1:6" ht="12.75" hidden="1">
      <c r="A269" s="192">
        <v>3133</v>
      </c>
      <c r="B269" s="195" t="s">
        <v>101</v>
      </c>
      <c r="C269" s="275">
        <v>2344</v>
      </c>
      <c r="D269" s="275">
        <v>2344</v>
      </c>
      <c r="E269" s="182">
        <v>0</v>
      </c>
      <c r="F269" s="236">
        <f t="shared" si="21"/>
        <v>0</v>
      </c>
    </row>
    <row r="270" spans="1:6" ht="12.75">
      <c r="A270" s="204">
        <v>32</v>
      </c>
      <c r="B270" s="175" t="s">
        <v>2</v>
      </c>
      <c r="C270" s="177">
        <f>C271+C273+C276</f>
        <v>57888</v>
      </c>
      <c r="D270" s="177">
        <f>D271+D273+D276</f>
        <v>57888</v>
      </c>
      <c r="E270" s="177">
        <f>E271+E273+E276</f>
        <v>40069</v>
      </c>
      <c r="F270" s="169">
        <f t="shared" si="21"/>
        <v>69.21814538419015</v>
      </c>
    </row>
    <row r="271" spans="1:6" ht="12.75">
      <c r="A271" s="204">
        <v>321</v>
      </c>
      <c r="B271" s="190" t="s">
        <v>6</v>
      </c>
      <c r="C271" s="177">
        <f>C272</f>
        <v>43744</v>
      </c>
      <c r="D271" s="177">
        <f>D272</f>
        <v>43744</v>
      </c>
      <c r="E271" s="177">
        <f>E272</f>
        <v>40069</v>
      </c>
      <c r="F271" s="169">
        <f t="shared" si="21"/>
        <v>91.59884784198977</v>
      </c>
    </row>
    <row r="272" spans="1:6" ht="12.75">
      <c r="A272" s="200">
        <v>3211</v>
      </c>
      <c r="B272" s="197" t="s">
        <v>57</v>
      </c>
      <c r="C272" s="275">
        <v>43744</v>
      </c>
      <c r="D272" s="275">
        <v>43744</v>
      </c>
      <c r="E272" s="182">
        <v>40069</v>
      </c>
      <c r="F272" s="276">
        <f t="shared" si="21"/>
        <v>91.59884784198977</v>
      </c>
    </row>
    <row r="273" spans="1:6" ht="12.75">
      <c r="A273" s="218">
        <v>322</v>
      </c>
      <c r="B273" s="190" t="s">
        <v>59</v>
      </c>
      <c r="C273" s="177">
        <f>C274+C275</f>
        <v>5272</v>
      </c>
      <c r="D273" s="177">
        <f>D274+D275</f>
        <v>5272</v>
      </c>
      <c r="E273" s="177">
        <f>E274+E275</f>
        <v>0</v>
      </c>
      <c r="F273" s="169">
        <f t="shared" si="21"/>
        <v>0</v>
      </c>
    </row>
    <row r="274" spans="1:6" ht="12.75" hidden="1">
      <c r="A274" s="200">
        <v>3221</v>
      </c>
      <c r="B274" s="193" t="s">
        <v>60</v>
      </c>
      <c r="C274" s="275">
        <v>4472</v>
      </c>
      <c r="D274" s="275">
        <v>4472</v>
      </c>
      <c r="E274" s="182">
        <v>0</v>
      </c>
      <c r="F274" s="236">
        <f t="shared" si="21"/>
        <v>0</v>
      </c>
    </row>
    <row r="275" spans="1:6" ht="12.75" hidden="1">
      <c r="A275" s="200">
        <v>3223</v>
      </c>
      <c r="B275" s="193" t="s">
        <v>61</v>
      </c>
      <c r="C275" s="275">
        <v>800</v>
      </c>
      <c r="D275" s="275">
        <v>800</v>
      </c>
      <c r="E275" s="186">
        <v>0</v>
      </c>
      <c r="F275" s="236">
        <f t="shared" si="21"/>
        <v>0</v>
      </c>
    </row>
    <row r="276" spans="1:6" s="89" customFormat="1" ht="12.75">
      <c r="A276" s="218">
        <v>323</v>
      </c>
      <c r="B276" s="190" t="s">
        <v>10</v>
      </c>
      <c r="C276" s="177">
        <f>C277</f>
        <v>8872</v>
      </c>
      <c r="D276" s="177">
        <f>D277</f>
        <v>8872</v>
      </c>
      <c r="E276" s="177">
        <f>E277</f>
        <v>0</v>
      </c>
      <c r="F276" s="169">
        <f t="shared" si="21"/>
        <v>0</v>
      </c>
    </row>
    <row r="277" spans="1:6" ht="12.75" hidden="1">
      <c r="A277" s="200">
        <v>3231</v>
      </c>
      <c r="B277" s="202" t="s">
        <v>62</v>
      </c>
      <c r="C277" s="275">
        <v>8872</v>
      </c>
      <c r="D277" s="275">
        <v>8872</v>
      </c>
      <c r="E277" s="182">
        <v>0</v>
      </c>
      <c r="F277" s="236">
        <f t="shared" si="21"/>
        <v>0</v>
      </c>
    </row>
    <row r="278" spans="1:6" s="90" customFormat="1" ht="12" customHeight="1">
      <c r="A278" s="232"/>
      <c r="B278" s="233"/>
      <c r="C278" s="177"/>
      <c r="D278" s="177"/>
      <c r="E278" s="177"/>
      <c r="F278" s="169"/>
    </row>
    <row r="279" spans="1:6" ht="12.75">
      <c r="A279" s="204" t="s">
        <v>196</v>
      </c>
      <c r="B279" s="231" t="s">
        <v>197</v>
      </c>
      <c r="C279" s="177">
        <f>C280</f>
        <v>0</v>
      </c>
      <c r="D279" s="177">
        <f>D280</f>
        <v>24322</v>
      </c>
      <c r="E279" s="177">
        <f>E280</f>
        <v>24421</v>
      </c>
      <c r="F279" s="169">
        <f t="shared" si="21"/>
        <v>100.40703889482774</v>
      </c>
    </row>
    <row r="280" spans="1:6" ht="12.75">
      <c r="A280" s="204">
        <v>32</v>
      </c>
      <c r="B280" s="175" t="s">
        <v>2</v>
      </c>
      <c r="C280" s="177">
        <f>C281+C283</f>
        <v>0</v>
      </c>
      <c r="D280" s="177">
        <f>D281+D283</f>
        <v>24322</v>
      </c>
      <c r="E280" s="177">
        <f>E281+E283</f>
        <v>24421</v>
      </c>
      <c r="F280" s="169">
        <f t="shared" si="21"/>
        <v>100.40703889482774</v>
      </c>
    </row>
    <row r="281" spans="1:6" ht="12.75" hidden="1">
      <c r="A281" s="204">
        <v>321</v>
      </c>
      <c r="B281" s="190" t="s">
        <v>6</v>
      </c>
      <c r="C281" s="177">
        <f>C282</f>
        <v>0</v>
      </c>
      <c r="D281" s="177">
        <f>D282</f>
        <v>0</v>
      </c>
      <c r="E281" s="177">
        <f>E282</f>
        <v>0</v>
      </c>
      <c r="F281" s="169"/>
    </row>
    <row r="282" spans="1:6" ht="12.75" hidden="1">
      <c r="A282" s="192">
        <v>3211</v>
      </c>
      <c r="B282" s="197" t="s">
        <v>57</v>
      </c>
      <c r="C282" s="177">
        <v>0</v>
      </c>
      <c r="D282" s="177">
        <v>0</v>
      </c>
      <c r="E282" s="177"/>
      <c r="F282" s="169"/>
    </row>
    <row r="283" spans="1:6" ht="12.75">
      <c r="A283" s="204">
        <v>323</v>
      </c>
      <c r="B283" s="190" t="s">
        <v>10</v>
      </c>
      <c r="C283" s="177">
        <f>C284</f>
        <v>0</v>
      </c>
      <c r="D283" s="177">
        <f>D284</f>
        <v>24322</v>
      </c>
      <c r="E283" s="177">
        <f>E284</f>
        <v>24421</v>
      </c>
      <c r="F283" s="169">
        <f t="shared" si="21"/>
        <v>100.40703889482774</v>
      </c>
    </row>
    <row r="284" spans="1:6" ht="12.75">
      <c r="A284" s="200">
        <v>3237</v>
      </c>
      <c r="B284" s="193" t="s">
        <v>198</v>
      </c>
      <c r="C284" s="275">
        <v>0</v>
      </c>
      <c r="D284" s="275">
        <v>24322</v>
      </c>
      <c r="E284" s="182">
        <v>24421</v>
      </c>
      <c r="F284" s="169">
        <f t="shared" si="21"/>
        <v>100.40703889482774</v>
      </c>
    </row>
    <row r="285" spans="1:6" ht="12" customHeight="1">
      <c r="A285" s="200"/>
      <c r="B285" s="193"/>
      <c r="C285" s="182"/>
      <c r="D285" s="182"/>
      <c r="E285" s="182"/>
      <c r="F285" s="182"/>
    </row>
    <row r="286" spans="1:6" ht="12.75" hidden="1">
      <c r="A286" s="204" t="s">
        <v>208</v>
      </c>
      <c r="B286" s="190" t="s">
        <v>209</v>
      </c>
      <c r="C286" s="177">
        <f>C287+C293</f>
        <v>0</v>
      </c>
      <c r="D286" s="177">
        <f>D287+D293</f>
        <v>0</v>
      </c>
      <c r="E286" s="177">
        <f>E287+E293</f>
        <v>0</v>
      </c>
      <c r="F286" s="234"/>
    </row>
    <row r="287" spans="1:6" ht="12.75" hidden="1">
      <c r="A287" s="218">
        <v>31</v>
      </c>
      <c r="B287" s="190" t="s">
        <v>51</v>
      </c>
      <c r="C287" s="177">
        <f>C288+C290</f>
        <v>0</v>
      </c>
      <c r="D287" s="177">
        <f>D288+D290</f>
        <v>0</v>
      </c>
      <c r="E287" s="177">
        <f>E288+E290</f>
        <v>0</v>
      </c>
      <c r="F287" s="234"/>
    </row>
    <row r="288" spans="1:6" ht="12.75" hidden="1">
      <c r="A288" s="218">
        <v>311</v>
      </c>
      <c r="B288" s="190" t="s">
        <v>102</v>
      </c>
      <c r="C288" s="177">
        <f>C289</f>
        <v>0</v>
      </c>
      <c r="D288" s="177">
        <f>D289</f>
        <v>0</v>
      </c>
      <c r="E288" s="177">
        <f>E289</f>
        <v>0</v>
      </c>
      <c r="F288" s="234"/>
    </row>
    <row r="289" spans="1:6" ht="12.75" hidden="1">
      <c r="A289" s="192">
        <v>3111</v>
      </c>
      <c r="B289" s="193" t="s">
        <v>53</v>
      </c>
      <c r="C289" s="182"/>
      <c r="D289" s="182"/>
      <c r="E289" s="182"/>
      <c r="F289" s="235"/>
    </row>
    <row r="290" spans="1:6" ht="12.75" hidden="1">
      <c r="A290" s="204">
        <v>313</v>
      </c>
      <c r="B290" s="190" t="s">
        <v>56</v>
      </c>
      <c r="C290" s="177">
        <f>C291+C292</f>
        <v>0</v>
      </c>
      <c r="D290" s="177">
        <f>D291+D292</f>
        <v>0</v>
      </c>
      <c r="E290" s="177">
        <f>E291+E292</f>
        <v>0</v>
      </c>
      <c r="F290" s="234"/>
    </row>
    <row r="291" spans="1:6" ht="12.75" hidden="1">
      <c r="A291" s="192">
        <v>3132</v>
      </c>
      <c r="B291" s="195" t="s">
        <v>100</v>
      </c>
      <c r="C291" s="182"/>
      <c r="D291" s="182"/>
      <c r="E291" s="182"/>
      <c r="F291" s="235"/>
    </row>
    <row r="292" spans="1:6" ht="12.75" hidden="1">
      <c r="A292" s="192">
        <v>3133</v>
      </c>
      <c r="B292" s="195" t="s">
        <v>101</v>
      </c>
      <c r="C292" s="182"/>
      <c r="D292" s="182"/>
      <c r="E292" s="182"/>
      <c r="F292" s="235"/>
    </row>
    <row r="293" spans="1:6" ht="12.75" hidden="1">
      <c r="A293" s="204">
        <v>32</v>
      </c>
      <c r="B293" s="175" t="s">
        <v>2</v>
      </c>
      <c r="C293" s="177">
        <f>C294+C296+C299</f>
        <v>0</v>
      </c>
      <c r="D293" s="177">
        <f>D294+D296+D299</f>
        <v>0</v>
      </c>
      <c r="E293" s="177">
        <f>E294+E296+E299</f>
        <v>0</v>
      </c>
      <c r="F293" s="234"/>
    </row>
    <row r="294" spans="1:6" ht="12.75" hidden="1">
      <c r="A294" s="204">
        <v>321</v>
      </c>
      <c r="B294" s="190" t="s">
        <v>6</v>
      </c>
      <c r="C294" s="177">
        <f>C295</f>
        <v>0</v>
      </c>
      <c r="D294" s="177">
        <f>D295</f>
        <v>0</v>
      </c>
      <c r="E294" s="177">
        <f>E295</f>
        <v>0</v>
      </c>
      <c r="F294" s="234"/>
    </row>
    <row r="295" spans="1:6" ht="12.75" hidden="1">
      <c r="A295" s="200">
        <v>3211</v>
      </c>
      <c r="B295" s="197" t="s">
        <v>57</v>
      </c>
      <c r="C295" s="182"/>
      <c r="D295" s="182"/>
      <c r="E295" s="182"/>
      <c r="F295" s="235"/>
    </row>
    <row r="296" spans="1:6" ht="12.75" hidden="1">
      <c r="A296" s="218">
        <v>322</v>
      </c>
      <c r="B296" s="190" t="s">
        <v>59</v>
      </c>
      <c r="C296" s="177">
        <f>C297+C298</f>
        <v>0</v>
      </c>
      <c r="D296" s="177">
        <f>D297+D298</f>
        <v>0</v>
      </c>
      <c r="E296" s="177">
        <f>E297+E298</f>
        <v>0</v>
      </c>
      <c r="F296" s="234"/>
    </row>
    <row r="297" spans="1:6" ht="12.75" hidden="1">
      <c r="A297" s="200">
        <v>3221</v>
      </c>
      <c r="B297" s="193" t="s">
        <v>60</v>
      </c>
      <c r="C297" s="182"/>
      <c r="D297" s="182"/>
      <c r="E297" s="182"/>
      <c r="F297" s="235"/>
    </row>
    <row r="298" spans="1:6" ht="12.75" hidden="1">
      <c r="A298" s="200">
        <v>3223</v>
      </c>
      <c r="B298" s="193" t="s">
        <v>61</v>
      </c>
      <c r="C298" s="186"/>
      <c r="D298" s="186"/>
      <c r="E298" s="186"/>
      <c r="F298" s="236"/>
    </row>
    <row r="299" spans="1:6" ht="12.75" hidden="1">
      <c r="A299" s="218">
        <v>323</v>
      </c>
      <c r="B299" s="190" t="s">
        <v>10</v>
      </c>
      <c r="C299" s="177">
        <f>C300</f>
        <v>0</v>
      </c>
      <c r="D299" s="177">
        <f>D300</f>
        <v>0</v>
      </c>
      <c r="E299" s="177">
        <f>E300</f>
        <v>0</v>
      </c>
      <c r="F299" s="234"/>
    </row>
    <row r="300" spans="1:6" ht="12.75" hidden="1">
      <c r="A300" s="200">
        <v>3231</v>
      </c>
      <c r="B300" s="202" t="s">
        <v>62</v>
      </c>
      <c r="C300" s="182"/>
      <c r="D300" s="182"/>
      <c r="E300" s="182"/>
      <c r="F300" s="235"/>
    </row>
    <row r="301" spans="1:6" ht="12" customHeight="1" hidden="1">
      <c r="A301" s="204"/>
      <c r="B301" s="231"/>
      <c r="C301" s="177"/>
      <c r="D301" s="177"/>
      <c r="E301" s="177"/>
      <c r="F301" s="177"/>
    </row>
    <row r="302" spans="1:6" ht="12.75" hidden="1">
      <c r="A302" s="204" t="s">
        <v>210</v>
      </c>
      <c r="B302" s="190" t="s">
        <v>211</v>
      </c>
      <c r="C302" s="177">
        <f>C303+C309</f>
        <v>0</v>
      </c>
      <c r="D302" s="177">
        <f>D303+D309</f>
        <v>0</v>
      </c>
      <c r="E302" s="177">
        <f>E303+E309</f>
        <v>0</v>
      </c>
      <c r="F302" s="234"/>
    </row>
    <row r="303" spans="1:6" ht="12.75" hidden="1">
      <c r="A303" s="218">
        <v>31</v>
      </c>
      <c r="B303" s="190" t="s">
        <v>51</v>
      </c>
      <c r="C303" s="177">
        <f>C304+C306</f>
        <v>0</v>
      </c>
      <c r="D303" s="177">
        <f>D304+D306</f>
        <v>0</v>
      </c>
      <c r="E303" s="177">
        <f>E304+E306</f>
        <v>0</v>
      </c>
      <c r="F303" s="234"/>
    </row>
    <row r="304" spans="1:6" ht="12.75" hidden="1">
      <c r="A304" s="218">
        <v>311</v>
      </c>
      <c r="B304" s="190" t="s">
        <v>102</v>
      </c>
      <c r="C304" s="177">
        <f>C305</f>
        <v>0</v>
      </c>
      <c r="D304" s="177">
        <f>D305</f>
        <v>0</v>
      </c>
      <c r="E304" s="177">
        <f>E305</f>
        <v>0</v>
      </c>
      <c r="F304" s="234"/>
    </row>
    <row r="305" spans="1:6" ht="12.75" hidden="1">
      <c r="A305" s="192">
        <v>3111</v>
      </c>
      <c r="B305" s="193" t="s">
        <v>53</v>
      </c>
      <c r="C305" s="182"/>
      <c r="D305" s="182"/>
      <c r="E305" s="182"/>
      <c r="F305" s="235"/>
    </row>
    <row r="306" spans="1:6" ht="12.75" hidden="1">
      <c r="A306" s="204">
        <v>313</v>
      </c>
      <c r="B306" s="190" t="s">
        <v>56</v>
      </c>
      <c r="C306" s="177">
        <f>C307+C308</f>
        <v>0</v>
      </c>
      <c r="D306" s="177">
        <f>D307+D308</f>
        <v>0</v>
      </c>
      <c r="E306" s="177">
        <f>E307+E308</f>
        <v>0</v>
      </c>
      <c r="F306" s="234"/>
    </row>
    <row r="307" spans="1:6" ht="12.75" hidden="1">
      <c r="A307" s="192">
        <v>3132</v>
      </c>
      <c r="B307" s="195" t="s">
        <v>100</v>
      </c>
      <c r="C307" s="182"/>
      <c r="D307" s="182"/>
      <c r="E307" s="182"/>
      <c r="F307" s="235"/>
    </row>
    <row r="308" spans="1:6" ht="12.75" hidden="1">
      <c r="A308" s="192">
        <v>3133</v>
      </c>
      <c r="B308" s="195" t="s">
        <v>101</v>
      </c>
      <c r="C308" s="182"/>
      <c r="D308" s="182"/>
      <c r="E308" s="182"/>
      <c r="F308" s="235"/>
    </row>
    <row r="309" spans="1:6" ht="12.75" hidden="1">
      <c r="A309" s="204">
        <v>32</v>
      </c>
      <c r="B309" s="175" t="s">
        <v>2</v>
      </c>
      <c r="C309" s="177">
        <f>C310+C312+C315</f>
        <v>0</v>
      </c>
      <c r="D309" s="177">
        <f>D310+D312+D315</f>
        <v>0</v>
      </c>
      <c r="E309" s="177">
        <f>E310+E312+E315</f>
        <v>0</v>
      </c>
      <c r="F309" s="234"/>
    </row>
    <row r="310" spans="1:6" ht="12.75" hidden="1">
      <c r="A310" s="204">
        <v>321</v>
      </c>
      <c r="B310" s="190" t="s">
        <v>6</v>
      </c>
      <c r="C310" s="177">
        <f>C311</f>
        <v>0</v>
      </c>
      <c r="D310" s="177">
        <f>D311</f>
        <v>0</v>
      </c>
      <c r="E310" s="177">
        <f>E311</f>
        <v>0</v>
      </c>
      <c r="F310" s="234"/>
    </row>
    <row r="311" spans="1:6" ht="12.75" hidden="1">
      <c r="A311" s="200">
        <v>3211</v>
      </c>
      <c r="B311" s="197" t="s">
        <v>57</v>
      </c>
      <c r="C311" s="182"/>
      <c r="D311" s="182"/>
      <c r="E311" s="182"/>
      <c r="F311" s="235"/>
    </row>
    <row r="312" spans="1:6" ht="12.75" hidden="1">
      <c r="A312" s="218">
        <v>322</v>
      </c>
      <c r="B312" s="190" t="s">
        <v>59</v>
      </c>
      <c r="C312" s="177">
        <f>C313+C314</f>
        <v>0</v>
      </c>
      <c r="D312" s="177">
        <f>D313+D314</f>
        <v>0</v>
      </c>
      <c r="E312" s="177">
        <f>E313+E314</f>
        <v>0</v>
      </c>
      <c r="F312" s="234"/>
    </row>
    <row r="313" spans="1:6" ht="12.75" hidden="1">
      <c r="A313" s="200">
        <v>3221</v>
      </c>
      <c r="B313" s="193" t="s">
        <v>60</v>
      </c>
      <c r="C313" s="182"/>
      <c r="D313" s="182"/>
      <c r="E313" s="182"/>
      <c r="F313" s="235"/>
    </row>
    <row r="314" spans="1:6" ht="12.75" hidden="1">
      <c r="A314" s="200">
        <v>3223</v>
      </c>
      <c r="B314" s="193" t="s">
        <v>61</v>
      </c>
      <c r="C314" s="186"/>
      <c r="D314" s="186"/>
      <c r="E314" s="186"/>
      <c r="F314" s="236"/>
    </row>
    <row r="315" spans="1:6" ht="12.75" hidden="1">
      <c r="A315" s="218">
        <v>323</v>
      </c>
      <c r="B315" s="190" t="s">
        <v>10</v>
      </c>
      <c r="C315" s="177">
        <f>C316</f>
        <v>0</v>
      </c>
      <c r="D315" s="177">
        <f>D316</f>
        <v>0</v>
      </c>
      <c r="E315" s="177">
        <f>E316</f>
        <v>0</v>
      </c>
      <c r="F315" s="234"/>
    </row>
    <row r="316" spans="1:6" ht="12.75" hidden="1">
      <c r="A316" s="200">
        <v>3231</v>
      </c>
      <c r="B316" s="202" t="s">
        <v>62</v>
      </c>
      <c r="C316" s="182"/>
      <c r="D316" s="182"/>
      <c r="E316" s="182"/>
      <c r="F316" s="235"/>
    </row>
    <row r="317" spans="1:6" ht="12" customHeight="1" hidden="1">
      <c r="A317" s="204"/>
      <c r="B317" s="231"/>
      <c r="C317" s="177"/>
      <c r="D317" s="177"/>
      <c r="E317" s="177"/>
      <c r="F317" s="235"/>
    </row>
    <row r="318" spans="1:6" ht="12.75" hidden="1">
      <c r="A318" s="204" t="s">
        <v>212</v>
      </c>
      <c r="B318" s="231" t="s">
        <v>213</v>
      </c>
      <c r="C318" s="177">
        <f aca="true" t="shared" si="22" ref="C318:E319">C319</f>
        <v>0</v>
      </c>
      <c r="D318" s="177">
        <f t="shared" si="22"/>
        <v>0</v>
      </c>
      <c r="E318" s="177">
        <f t="shared" si="22"/>
        <v>0</v>
      </c>
      <c r="F318" s="234"/>
    </row>
    <row r="319" spans="1:6" ht="12.75" hidden="1">
      <c r="A319" s="204">
        <v>32</v>
      </c>
      <c r="B319" s="175" t="s">
        <v>2</v>
      </c>
      <c r="C319" s="177">
        <f t="shared" si="22"/>
        <v>0</v>
      </c>
      <c r="D319" s="177">
        <f t="shared" si="22"/>
        <v>0</v>
      </c>
      <c r="E319" s="177">
        <f t="shared" si="22"/>
        <v>0</v>
      </c>
      <c r="F319" s="234"/>
    </row>
    <row r="320" spans="1:6" ht="12.75" hidden="1">
      <c r="A320" s="204">
        <v>321</v>
      </c>
      <c r="B320" s="190" t="s">
        <v>6</v>
      </c>
      <c r="C320" s="177">
        <f>C321+C322</f>
        <v>0</v>
      </c>
      <c r="D320" s="177">
        <f>D321+D322</f>
        <v>0</v>
      </c>
      <c r="E320" s="177">
        <f>E321+E322</f>
        <v>0</v>
      </c>
      <c r="F320" s="234"/>
    </row>
    <row r="321" spans="1:6" ht="12.75" hidden="1">
      <c r="A321" s="192">
        <v>3211</v>
      </c>
      <c r="B321" s="197" t="s">
        <v>57</v>
      </c>
      <c r="C321" s="177"/>
      <c r="D321" s="177"/>
      <c r="E321" s="182"/>
      <c r="F321" s="235"/>
    </row>
    <row r="322" spans="1:6" ht="12.75" hidden="1">
      <c r="A322" s="200">
        <v>3213</v>
      </c>
      <c r="B322" s="193" t="s">
        <v>5</v>
      </c>
      <c r="C322" s="182"/>
      <c r="D322" s="182"/>
      <c r="E322" s="182"/>
      <c r="F322" s="235"/>
    </row>
    <row r="323" spans="1:6" ht="12.75">
      <c r="A323" s="88"/>
      <c r="B323" s="34"/>
      <c r="C323" s="92"/>
      <c r="D323" s="92"/>
      <c r="E323" s="92"/>
      <c r="F323" s="92"/>
    </row>
    <row r="324" spans="1:6" ht="12.75">
      <c r="A324" s="94"/>
      <c r="B324" s="34"/>
      <c r="C324" s="83"/>
      <c r="D324" s="83"/>
      <c r="E324" s="83"/>
      <c r="F324" s="83"/>
    </row>
    <row r="325" spans="1:6" ht="27" customHeight="1">
      <c r="A325" s="94"/>
      <c r="B325" s="109"/>
      <c r="C325" s="83"/>
      <c r="D325" s="83"/>
      <c r="E325" s="83"/>
      <c r="F325" s="83"/>
    </row>
    <row r="326" spans="1:6" ht="12.75">
      <c r="A326" s="88"/>
      <c r="B326" s="32"/>
      <c r="C326" s="92"/>
      <c r="D326" s="92"/>
      <c r="E326" s="92"/>
      <c r="F326" s="92"/>
    </row>
    <row r="327" spans="1:6" ht="12.75">
      <c r="A327" s="88"/>
      <c r="B327" s="32"/>
      <c r="C327" s="92"/>
      <c r="D327" s="92"/>
      <c r="E327" s="92"/>
      <c r="F327" s="92"/>
    </row>
    <row r="328" spans="1:6" ht="12.75">
      <c r="A328" s="94"/>
      <c r="B328" s="62"/>
      <c r="C328" s="83"/>
      <c r="D328" s="83"/>
      <c r="E328" s="83"/>
      <c r="F328" s="83"/>
    </row>
    <row r="329" spans="1:6" ht="12.75">
      <c r="A329" s="88"/>
      <c r="B329" s="32"/>
      <c r="C329" s="92"/>
      <c r="D329" s="92"/>
      <c r="E329" s="92"/>
      <c r="F329" s="92"/>
    </row>
    <row r="330" spans="1:6" ht="12.75">
      <c r="A330" s="94"/>
      <c r="B330" s="62"/>
      <c r="C330" s="83"/>
      <c r="D330" s="83"/>
      <c r="E330" s="83"/>
      <c r="F330" s="83"/>
    </row>
    <row r="331" spans="1:6" ht="12.75">
      <c r="A331" s="94"/>
      <c r="B331" s="62"/>
      <c r="C331" s="83"/>
      <c r="D331" s="83"/>
      <c r="E331" s="83"/>
      <c r="F331" s="83"/>
    </row>
    <row r="332" spans="1:6" ht="12.75">
      <c r="A332" s="94"/>
      <c r="B332" s="62"/>
      <c r="C332" s="83"/>
      <c r="D332" s="83"/>
      <c r="E332" s="83"/>
      <c r="F332" s="83"/>
    </row>
    <row r="333" spans="1:6" ht="12.75">
      <c r="A333" s="63"/>
      <c r="B333" s="32"/>
      <c r="C333" s="92"/>
      <c r="D333" s="92"/>
      <c r="E333" s="92"/>
      <c r="F333" s="92"/>
    </row>
    <row r="334" spans="1:6" ht="12.75">
      <c r="A334" s="88"/>
      <c r="B334" s="32"/>
      <c r="C334" s="92"/>
      <c r="D334" s="92"/>
      <c r="E334" s="92"/>
      <c r="F334" s="92"/>
    </row>
    <row r="335" spans="1:6" ht="12.75">
      <c r="A335" s="88"/>
      <c r="B335" s="32"/>
      <c r="C335" s="92"/>
      <c r="D335" s="92"/>
      <c r="E335" s="92"/>
      <c r="F335" s="92"/>
    </row>
    <row r="336" spans="1:6" ht="12.75">
      <c r="A336" s="88"/>
      <c r="B336" s="32"/>
      <c r="C336" s="92"/>
      <c r="D336" s="92"/>
      <c r="E336" s="92"/>
      <c r="F336" s="92"/>
    </row>
    <row r="337" spans="1:6" ht="12.75">
      <c r="A337" s="93"/>
      <c r="B337" s="62"/>
      <c r="C337" s="83"/>
      <c r="D337" s="83"/>
      <c r="E337" s="83"/>
      <c r="F337" s="83"/>
    </row>
    <row r="338" spans="1:6" ht="12.75">
      <c r="A338" s="93"/>
      <c r="B338" s="62"/>
      <c r="C338" s="83"/>
      <c r="D338" s="83"/>
      <c r="E338" s="83"/>
      <c r="F338" s="83"/>
    </row>
    <row r="339" spans="1:6" ht="12.75">
      <c r="A339" s="93"/>
      <c r="B339" s="62"/>
      <c r="C339" s="83"/>
      <c r="D339" s="83"/>
      <c r="E339" s="83"/>
      <c r="F339" s="83"/>
    </row>
    <row r="340" spans="1:6" ht="12.75">
      <c r="A340" s="88"/>
      <c r="B340" s="32"/>
      <c r="C340" s="92"/>
      <c r="D340" s="92"/>
      <c r="E340" s="92"/>
      <c r="F340" s="92"/>
    </row>
    <row r="341" spans="1:6" ht="12.75">
      <c r="A341" s="93"/>
      <c r="B341" s="62"/>
      <c r="C341" s="83"/>
      <c r="D341" s="83"/>
      <c r="E341" s="83"/>
      <c r="F341" s="83"/>
    </row>
    <row r="342" spans="1:6" ht="12.75">
      <c r="A342" s="94"/>
      <c r="B342" s="62"/>
      <c r="C342" s="83"/>
      <c r="D342" s="83"/>
      <c r="E342" s="83"/>
      <c r="F342" s="83"/>
    </row>
    <row r="343" spans="1:6" ht="12.75">
      <c r="A343" s="94"/>
      <c r="B343" s="62"/>
      <c r="C343" s="83"/>
      <c r="D343" s="83"/>
      <c r="E343" s="83"/>
      <c r="F343" s="83"/>
    </row>
    <row r="344" spans="1:6" ht="12.75">
      <c r="A344" s="94"/>
      <c r="B344" s="62"/>
      <c r="C344" s="83"/>
      <c r="D344" s="83"/>
      <c r="E344" s="83"/>
      <c r="F344" s="83"/>
    </row>
    <row r="345" spans="1:6" ht="12.75">
      <c r="A345" s="88"/>
      <c r="B345" s="32"/>
      <c r="C345" s="92"/>
      <c r="D345" s="92"/>
      <c r="E345" s="92"/>
      <c r="F345" s="92"/>
    </row>
    <row r="346" spans="1:6" ht="12.75">
      <c r="A346" s="94"/>
      <c r="B346" s="62"/>
      <c r="C346" s="83"/>
      <c r="D346" s="83"/>
      <c r="E346" s="83"/>
      <c r="F346" s="83"/>
    </row>
    <row r="347" spans="1:6" ht="12.75">
      <c r="A347" s="94"/>
      <c r="B347" s="62"/>
      <c r="C347" s="83"/>
      <c r="D347" s="83"/>
      <c r="E347" s="83"/>
      <c r="F347" s="83"/>
    </row>
    <row r="348" spans="1:6" ht="12.75">
      <c r="A348" s="94"/>
      <c r="B348" s="62"/>
      <c r="C348" s="83"/>
      <c r="D348" s="83"/>
      <c r="E348" s="83"/>
      <c r="F348" s="83"/>
    </row>
    <row r="349" spans="1:6" ht="12.75">
      <c r="A349" s="94"/>
      <c r="B349" s="62"/>
      <c r="C349" s="83"/>
      <c r="D349" s="83"/>
      <c r="E349" s="83"/>
      <c r="F349" s="83"/>
    </row>
    <row r="351" spans="1:4" ht="12">
      <c r="A351" s="47"/>
      <c r="B351" s="237"/>
      <c r="C351" s="38"/>
      <c r="D351" s="38"/>
    </row>
    <row r="352" spans="1:2" ht="12">
      <c r="A352" s="95"/>
      <c r="B352" s="40"/>
    </row>
    <row r="353" spans="1:6" ht="12">
      <c r="A353" s="238"/>
      <c r="B353" s="40"/>
      <c r="E353" s="239"/>
      <c r="F353" s="239"/>
    </row>
    <row r="355" spans="1:6" ht="12">
      <c r="A355" s="240"/>
      <c r="B355" s="241"/>
      <c r="E355" s="242"/>
      <c r="F355" s="242"/>
    </row>
    <row r="357" spans="1:6" ht="12">
      <c r="A357" s="95"/>
      <c r="B357" s="237"/>
      <c r="C357" s="243"/>
      <c r="D357" s="243"/>
      <c r="E357" s="242"/>
      <c r="F357" s="242"/>
    </row>
    <row r="359" spans="1:2" ht="12">
      <c r="A359" s="95"/>
      <c r="B359" s="237"/>
    </row>
    <row r="361" spans="1:6" ht="12">
      <c r="A361" s="238"/>
      <c r="B361" s="40"/>
      <c r="E361" s="239"/>
      <c r="F361" s="239"/>
    </row>
    <row r="363" spans="1:6" ht="12">
      <c r="A363" s="240"/>
      <c r="B363" s="241"/>
      <c r="E363" s="242"/>
      <c r="F363" s="242"/>
    </row>
    <row r="365" spans="1:6" ht="12">
      <c r="A365" s="95"/>
      <c r="B365" s="237"/>
      <c r="C365" s="243"/>
      <c r="D365" s="243"/>
      <c r="E365" s="242"/>
      <c r="F365" s="242"/>
    </row>
    <row r="367" spans="1:2" ht="12">
      <c r="A367" s="95"/>
      <c r="B367" s="237"/>
    </row>
    <row r="369" spans="1:6" ht="12">
      <c r="A369" s="238"/>
      <c r="B369" s="40"/>
      <c r="E369" s="239"/>
      <c r="F369" s="239"/>
    </row>
    <row r="370" spans="5:6" ht="12">
      <c r="E370" s="239"/>
      <c r="F370" s="239"/>
    </row>
    <row r="371" spans="1:2" ht="12">
      <c r="A371" s="240"/>
      <c r="B371" s="241"/>
    </row>
    <row r="372" spans="1:6" ht="12">
      <c r="A372" s="240"/>
      <c r="B372" s="241"/>
      <c r="E372" s="242"/>
      <c r="F372" s="242"/>
    </row>
    <row r="374" spans="1:6" ht="12">
      <c r="A374" s="95"/>
      <c r="B374" s="237"/>
      <c r="C374" s="243"/>
      <c r="D374" s="243"/>
      <c r="E374" s="242"/>
      <c r="F374" s="242"/>
    </row>
    <row r="376" spans="1:6" ht="12">
      <c r="A376" s="95"/>
      <c r="B376" s="237"/>
      <c r="E376" s="242"/>
      <c r="F376" s="242"/>
    </row>
    <row r="378" spans="1:6" ht="12">
      <c r="A378" s="95"/>
      <c r="B378" s="237"/>
      <c r="C378" s="244"/>
      <c r="D378" s="244"/>
      <c r="E378" s="242"/>
      <c r="F378" s="242"/>
    </row>
    <row r="380" spans="1:4" ht="12">
      <c r="A380" s="95"/>
      <c r="B380" s="237"/>
      <c r="C380" s="244"/>
      <c r="D380" s="244"/>
    </row>
    <row r="383" spans="1:2" ht="12">
      <c r="A383" s="238"/>
      <c r="B383" s="237"/>
    </row>
    <row r="384" spans="1:6" ht="12">
      <c r="A384" s="95"/>
      <c r="B384" s="237"/>
      <c r="C384" s="243"/>
      <c r="D384" s="243"/>
      <c r="E384" s="242"/>
      <c r="F384" s="242"/>
    </row>
    <row r="386" spans="1:2" ht="12">
      <c r="A386" s="95"/>
      <c r="B386" s="237"/>
    </row>
    <row r="387" spans="5:6" ht="12">
      <c r="E387" s="239"/>
      <c r="F387" s="239"/>
    </row>
    <row r="388" spans="1:6" ht="12">
      <c r="A388" s="238"/>
      <c r="B388" s="40"/>
      <c r="E388" s="239"/>
      <c r="F388" s="239"/>
    </row>
    <row r="389" spans="1:2" ht="12">
      <c r="A389" s="240"/>
      <c r="B389" s="241"/>
    </row>
    <row r="390" spans="1:6" ht="12">
      <c r="A390" s="245"/>
      <c r="B390" s="241"/>
      <c r="E390" s="242"/>
      <c r="F390" s="242"/>
    </row>
    <row r="392" spans="1:6" ht="12">
      <c r="A392" s="95"/>
      <c r="B392" s="237"/>
      <c r="C392" s="243"/>
      <c r="D392" s="243"/>
      <c r="E392" s="242"/>
      <c r="F392" s="242"/>
    </row>
    <row r="394" spans="1:2" ht="12">
      <c r="A394" s="95"/>
      <c r="B394" s="237"/>
    </row>
    <row r="395" spans="5:6" ht="12">
      <c r="E395" s="239"/>
      <c r="F395" s="239"/>
    </row>
    <row r="396" spans="1:6" ht="12">
      <c r="A396" s="238"/>
      <c r="B396" s="40"/>
      <c r="E396" s="239"/>
      <c r="F396" s="239"/>
    </row>
    <row r="397" spans="1:6" ht="12">
      <c r="A397" s="240"/>
      <c r="B397" s="241"/>
      <c r="E397" s="239"/>
      <c r="F397" s="239"/>
    </row>
    <row r="398" spans="1:6" ht="12">
      <c r="A398" s="240"/>
      <c r="B398" s="241"/>
      <c r="E398" s="239"/>
      <c r="F398" s="239"/>
    </row>
    <row r="399" spans="1:6" ht="12">
      <c r="A399" s="240"/>
      <c r="B399" s="241"/>
      <c r="E399" s="239"/>
      <c r="F399" s="239"/>
    </row>
    <row r="400" spans="1:6" ht="12">
      <c r="A400" s="240"/>
      <c r="B400" s="241"/>
      <c r="E400" s="239"/>
      <c r="F400" s="239"/>
    </row>
    <row r="401" spans="1:6" ht="12">
      <c r="A401" s="240"/>
      <c r="B401" s="241"/>
      <c r="E401" s="239"/>
      <c r="F401" s="239"/>
    </row>
    <row r="402" spans="1:2" ht="12">
      <c r="A402" s="240"/>
      <c r="B402" s="241"/>
    </row>
    <row r="403" spans="1:6" ht="12">
      <c r="A403" s="240"/>
      <c r="B403" s="241"/>
      <c r="E403" s="242"/>
      <c r="F403" s="242"/>
    </row>
    <row r="405" spans="1:6" ht="12">
      <c r="A405" s="95"/>
      <c r="B405" s="237"/>
      <c r="C405" s="243"/>
      <c r="D405" s="243"/>
      <c r="E405" s="242"/>
      <c r="F405" s="242"/>
    </row>
    <row r="407" spans="1:2" ht="12">
      <c r="A407" s="95"/>
      <c r="B407" s="237"/>
    </row>
    <row r="408" spans="5:6" ht="12">
      <c r="E408" s="239"/>
      <c r="F408" s="239"/>
    </row>
    <row r="409" spans="1:6" ht="12">
      <c r="A409" s="238"/>
      <c r="B409" s="40"/>
      <c r="E409" s="239"/>
      <c r="F409" s="239"/>
    </row>
    <row r="410" spans="1:2" ht="12">
      <c r="A410" s="240"/>
      <c r="B410" s="241"/>
    </row>
    <row r="411" spans="1:6" ht="12">
      <c r="A411" s="240"/>
      <c r="B411" s="241"/>
      <c r="E411" s="242"/>
      <c r="F411" s="242"/>
    </row>
    <row r="413" spans="1:6" ht="12">
      <c r="A413" s="95"/>
      <c r="B413" s="237"/>
      <c r="C413" s="243"/>
      <c r="D413" s="243"/>
      <c r="E413" s="242"/>
      <c r="F413" s="242"/>
    </row>
    <row r="415" spans="1:2" ht="12">
      <c r="A415" s="95"/>
      <c r="B415" s="237"/>
    </row>
    <row r="416" spans="5:6" ht="12">
      <c r="E416" s="239"/>
      <c r="F416" s="239"/>
    </row>
    <row r="417" spans="1:6" ht="12">
      <c r="A417" s="238"/>
      <c r="B417" s="40"/>
      <c r="E417" s="239"/>
      <c r="F417" s="239"/>
    </row>
    <row r="418" spans="1:2" ht="12">
      <c r="A418" s="240"/>
      <c r="B418" s="241"/>
    </row>
    <row r="419" spans="1:6" ht="12">
      <c r="A419" s="240"/>
      <c r="B419" s="241"/>
      <c r="E419" s="242"/>
      <c r="F419" s="242"/>
    </row>
    <row r="421" spans="1:6" ht="12">
      <c r="A421" s="95"/>
      <c r="B421" s="237"/>
      <c r="C421" s="243"/>
      <c r="D421" s="243"/>
      <c r="E421" s="242"/>
      <c r="F421" s="242"/>
    </row>
    <row r="423" spans="1:2" ht="12">
      <c r="A423" s="95"/>
      <c r="B423" s="237"/>
    </row>
    <row r="424" spans="5:6" ht="12">
      <c r="E424" s="239"/>
      <c r="F424" s="239"/>
    </row>
    <row r="425" spans="1:2" ht="12">
      <c r="A425" s="238"/>
      <c r="B425" s="40"/>
    </row>
    <row r="426" spans="1:6" ht="12">
      <c r="A426" s="240"/>
      <c r="B426" s="241"/>
      <c r="E426" s="242"/>
      <c r="F426" s="242"/>
    </row>
    <row r="428" spans="1:6" ht="12">
      <c r="A428" s="95"/>
      <c r="B428" s="237"/>
      <c r="C428" s="243"/>
      <c r="D428" s="243"/>
      <c r="E428" s="242"/>
      <c r="F428" s="242"/>
    </row>
    <row r="430" spans="1:2" ht="12">
      <c r="A430" s="95"/>
      <c r="B430" s="237"/>
    </row>
    <row r="431" spans="5:6" ht="12">
      <c r="E431" s="239"/>
      <c r="F431" s="239"/>
    </row>
    <row r="432" spans="1:6" ht="12">
      <c r="A432" s="238"/>
      <c r="B432" s="40"/>
      <c r="E432" s="239"/>
      <c r="F432" s="239"/>
    </row>
    <row r="433" spans="1:2" ht="12">
      <c r="A433" s="240"/>
      <c r="B433" s="241"/>
    </row>
    <row r="434" spans="1:6" ht="12">
      <c r="A434" s="240"/>
      <c r="B434" s="241"/>
      <c r="E434" s="242"/>
      <c r="F434" s="242"/>
    </row>
    <row r="436" spans="1:6" ht="12">
      <c r="A436" s="95"/>
      <c r="B436" s="237"/>
      <c r="C436" s="243"/>
      <c r="D436" s="243"/>
      <c r="E436" s="242"/>
      <c r="F436" s="242"/>
    </row>
    <row r="438" spans="1:2" ht="12">
      <c r="A438" s="95"/>
      <c r="B438" s="237"/>
    </row>
    <row r="439" spans="5:6" ht="12">
      <c r="E439" s="239"/>
      <c r="F439" s="239"/>
    </row>
    <row r="440" spans="1:2" ht="12">
      <c r="A440" s="238"/>
      <c r="B440" s="40"/>
    </row>
    <row r="441" spans="1:6" ht="12">
      <c r="A441" s="240"/>
      <c r="B441" s="241"/>
      <c r="E441" s="242"/>
      <c r="F441" s="242"/>
    </row>
    <row r="443" spans="1:6" ht="12">
      <c r="A443" s="95"/>
      <c r="B443" s="237"/>
      <c r="C443" s="243"/>
      <c r="D443" s="243"/>
      <c r="E443" s="242"/>
      <c r="F443" s="242"/>
    </row>
    <row r="445" spans="1:2" ht="12">
      <c r="A445" s="95"/>
      <c r="B445" s="237"/>
    </row>
    <row r="446" spans="5:6" ht="12">
      <c r="E446" s="239"/>
      <c r="F446" s="239"/>
    </row>
    <row r="447" spans="1:6" ht="12">
      <c r="A447" s="238"/>
      <c r="B447" s="40"/>
      <c r="E447" s="239"/>
      <c r="F447" s="239"/>
    </row>
    <row r="448" spans="1:2" ht="12">
      <c r="A448" s="240"/>
      <c r="B448" s="241"/>
    </row>
    <row r="449" spans="1:6" ht="12">
      <c r="A449" s="240"/>
      <c r="B449" s="241"/>
      <c r="E449" s="242"/>
      <c r="F449" s="242"/>
    </row>
    <row r="451" spans="1:6" ht="12">
      <c r="A451" s="95"/>
      <c r="B451" s="237"/>
      <c r="C451" s="243"/>
      <c r="D451" s="243"/>
      <c r="E451" s="242"/>
      <c r="F451" s="242"/>
    </row>
    <row r="453" spans="1:2" ht="12">
      <c r="A453" s="95"/>
      <c r="B453" s="237"/>
    </row>
    <row r="454" spans="5:6" ht="12">
      <c r="E454" s="239"/>
      <c r="F454" s="239"/>
    </row>
    <row r="455" spans="1:2" ht="12">
      <c r="A455" s="238"/>
      <c r="B455" s="40"/>
    </row>
    <row r="456" spans="1:6" ht="12">
      <c r="A456" s="240"/>
      <c r="B456" s="241"/>
      <c r="E456" s="242"/>
      <c r="F456" s="242"/>
    </row>
    <row r="458" spans="1:6" ht="12">
      <c r="A458" s="95"/>
      <c r="B458" s="237"/>
      <c r="C458" s="243"/>
      <c r="D458" s="243"/>
      <c r="E458" s="242"/>
      <c r="F458" s="242"/>
    </row>
    <row r="460" spans="1:2" ht="12">
      <c r="A460" s="95"/>
      <c r="B460" s="237"/>
    </row>
    <row r="461" spans="5:6" ht="12">
      <c r="E461" s="239"/>
      <c r="F461" s="239"/>
    </row>
    <row r="462" spans="1:2" ht="12">
      <c r="A462" s="238"/>
      <c r="B462" s="40"/>
    </row>
    <row r="463" spans="1:6" ht="12">
      <c r="A463" s="240"/>
      <c r="B463" s="241"/>
      <c r="E463" s="242"/>
      <c r="F463" s="242"/>
    </row>
    <row r="465" spans="1:6" ht="12">
      <c r="A465" s="95"/>
      <c r="B465" s="237"/>
      <c r="C465" s="243"/>
      <c r="D465" s="243"/>
      <c r="E465" s="242"/>
      <c r="F465" s="242"/>
    </row>
    <row r="467" spans="1:2" ht="12">
      <c r="A467" s="95"/>
      <c r="B467" s="237"/>
    </row>
    <row r="468" spans="5:6" ht="12">
      <c r="E468" s="239"/>
      <c r="F468" s="239"/>
    </row>
    <row r="469" spans="1:2" ht="12">
      <c r="A469" s="238"/>
      <c r="B469" s="40"/>
    </row>
    <row r="470" spans="1:6" ht="12">
      <c r="A470" s="240"/>
      <c r="B470" s="241"/>
      <c r="E470" s="242"/>
      <c r="F470" s="242"/>
    </row>
    <row r="472" spans="1:6" ht="12">
      <c r="A472" s="95"/>
      <c r="B472" s="237"/>
      <c r="C472" s="243"/>
      <c r="D472" s="243"/>
      <c r="E472" s="242"/>
      <c r="F472" s="242"/>
    </row>
    <row r="474" spans="1:2" ht="12">
      <c r="A474" s="95"/>
      <c r="B474" s="237"/>
    </row>
    <row r="475" spans="5:6" ht="12">
      <c r="E475" s="239"/>
      <c r="F475" s="239"/>
    </row>
    <row r="476" spans="1:2" ht="12">
      <c r="A476" s="238"/>
      <c r="B476" s="40"/>
    </row>
    <row r="477" spans="1:6" ht="12">
      <c r="A477" s="240"/>
      <c r="B477" s="241"/>
      <c r="E477" s="242"/>
      <c r="F477" s="242"/>
    </row>
    <row r="478" spans="5:6" ht="12">
      <c r="E478" s="242"/>
      <c r="F478" s="242"/>
    </row>
    <row r="479" spans="1:6" ht="12">
      <c r="A479" s="95"/>
      <c r="B479" s="237"/>
      <c r="C479" s="243"/>
      <c r="D479" s="243"/>
      <c r="E479" s="242"/>
      <c r="F479" s="242"/>
    </row>
    <row r="481" spans="1:2" ht="12">
      <c r="A481" s="95"/>
      <c r="B481" s="237"/>
    </row>
    <row r="482" spans="5:6" ht="12">
      <c r="E482" s="239"/>
      <c r="F482" s="239"/>
    </row>
    <row r="483" spans="1:2" ht="12">
      <c r="A483" s="238"/>
      <c r="B483" s="40"/>
    </row>
    <row r="484" spans="1:6" ht="12">
      <c r="A484" s="240"/>
      <c r="B484" s="241"/>
      <c r="E484" s="242"/>
      <c r="F484" s="242"/>
    </row>
    <row r="486" spans="1:6" ht="12">
      <c r="A486" s="95"/>
      <c r="B486" s="237"/>
      <c r="C486" s="243"/>
      <c r="D486" s="243"/>
      <c r="E486" s="242"/>
      <c r="F486" s="242"/>
    </row>
    <row r="488" spans="1:2" ht="12">
      <c r="A488" s="95"/>
      <c r="B488" s="237"/>
    </row>
    <row r="489" spans="5:6" ht="12">
      <c r="E489" s="239"/>
      <c r="F489" s="239"/>
    </row>
    <row r="490" spans="1:2" ht="12">
      <c r="A490" s="238"/>
      <c r="B490" s="40"/>
    </row>
    <row r="491" spans="1:6" ht="12">
      <c r="A491" s="240"/>
      <c r="B491" s="241"/>
      <c r="E491" s="242"/>
      <c r="F491" s="242"/>
    </row>
    <row r="493" spans="1:6" ht="12">
      <c r="A493" s="95"/>
      <c r="B493" s="237"/>
      <c r="C493" s="243"/>
      <c r="D493" s="243"/>
      <c r="E493" s="242"/>
      <c r="F493" s="242"/>
    </row>
    <row r="495" spans="1:2" ht="12">
      <c r="A495" s="95"/>
      <c r="B495" s="237"/>
    </row>
    <row r="496" spans="5:6" ht="12">
      <c r="E496" s="239"/>
      <c r="F496" s="239"/>
    </row>
    <row r="497" spans="1:2" ht="12">
      <c r="A497" s="238"/>
      <c r="B497" s="40"/>
    </row>
    <row r="498" spans="1:6" ht="12">
      <c r="A498" s="240"/>
      <c r="B498" s="241"/>
      <c r="E498" s="242"/>
      <c r="F498" s="242"/>
    </row>
    <row r="500" spans="1:6" ht="12">
      <c r="A500" s="95"/>
      <c r="B500" s="237"/>
      <c r="C500" s="243"/>
      <c r="D500" s="243"/>
      <c r="E500" s="242"/>
      <c r="F500" s="242"/>
    </row>
    <row r="502" spans="1:2" ht="12">
      <c r="A502" s="95"/>
      <c r="B502" s="237"/>
    </row>
    <row r="503" spans="5:6" ht="12">
      <c r="E503" s="239"/>
      <c r="F503" s="239"/>
    </row>
    <row r="504" spans="1:6" ht="12">
      <c r="A504" s="238"/>
      <c r="B504" s="40"/>
      <c r="E504" s="239"/>
      <c r="F504" s="239"/>
    </row>
    <row r="505" spans="1:6" ht="12">
      <c r="A505" s="240"/>
      <c r="B505" s="241"/>
      <c r="E505" s="242"/>
      <c r="F505" s="242"/>
    </row>
    <row r="506" spans="1:2" ht="12">
      <c r="A506" s="240"/>
      <c r="B506" s="241"/>
    </row>
    <row r="507" spans="1:6" ht="12">
      <c r="A507" s="95"/>
      <c r="B507" s="237"/>
      <c r="C507" s="243"/>
      <c r="D507" s="243"/>
      <c r="E507" s="242"/>
      <c r="F507" s="242"/>
    </row>
    <row r="509" spans="1:2" ht="12">
      <c r="A509" s="95"/>
      <c r="B509" s="237"/>
    </row>
    <row r="510" spans="5:6" ht="12">
      <c r="E510" s="239"/>
      <c r="F510" s="239"/>
    </row>
    <row r="511" spans="1:6" ht="12">
      <c r="A511" s="238"/>
      <c r="B511" s="40"/>
      <c r="E511" s="239"/>
      <c r="F511" s="239"/>
    </row>
    <row r="512" spans="1:2" ht="12">
      <c r="A512" s="240"/>
      <c r="B512" s="241"/>
    </row>
    <row r="513" spans="1:6" ht="12">
      <c r="A513" s="240"/>
      <c r="B513" s="241"/>
      <c r="E513" s="242"/>
      <c r="F513" s="242"/>
    </row>
    <row r="515" spans="1:6" ht="12">
      <c r="A515" s="95"/>
      <c r="B515" s="237"/>
      <c r="C515" s="243"/>
      <c r="D515" s="243"/>
      <c r="E515" s="242"/>
      <c r="F515" s="242"/>
    </row>
    <row r="517" spans="1:2" ht="12">
      <c r="A517" s="95"/>
      <c r="B517" s="237"/>
    </row>
    <row r="518" spans="5:6" ht="12">
      <c r="E518" s="239"/>
      <c r="F518" s="239"/>
    </row>
    <row r="519" spans="1:2" ht="12">
      <c r="A519" s="238"/>
      <c r="B519" s="40"/>
    </row>
    <row r="520" spans="1:6" ht="12">
      <c r="A520" s="240"/>
      <c r="B520" s="241"/>
      <c r="E520" s="242"/>
      <c r="F520" s="242"/>
    </row>
    <row r="522" spans="1:6" ht="12">
      <c r="A522" s="95"/>
      <c r="B522" s="237"/>
      <c r="C522" s="243"/>
      <c r="D522" s="243"/>
      <c r="E522" s="242"/>
      <c r="F522" s="242"/>
    </row>
    <row r="524" spans="1:2" ht="12">
      <c r="A524" s="95"/>
      <c r="B524" s="237"/>
    </row>
    <row r="525" spans="5:6" ht="12">
      <c r="E525" s="239"/>
      <c r="F525" s="239"/>
    </row>
    <row r="526" spans="1:2" ht="12">
      <c r="A526" s="238"/>
      <c r="B526" s="40"/>
    </row>
    <row r="527" spans="1:6" ht="12">
      <c r="A527" s="240"/>
      <c r="B527" s="241"/>
      <c r="E527" s="242"/>
      <c r="F527" s="242"/>
    </row>
    <row r="529" spans="1:6" ht="12">
      <c r="A529" s="95"/>
      <c r="B529" s="237"/>
      <c r="C529" s="243"/>
      <c r="D529" s="243"/>
      <c r="E529" s="242"/>
      <c r="F529" s="242"/>
    </row>
    <row r="531" spans="1:2" ht="12">
      <c r="A531" s="95"/>
      <c r="B531" s="237"/>
    </row>
    <row r="532" spans="5:6" ht="12">
      <c r="E532" s="239"/>
      <c r="F532" s="239"/>
    </row>
    <row r="533" spans="1:2" ht="12">
      <c r="A533" s="238"/>
      <c r="B533" s="40"/>
    </row>
    <row r="534" spans="1:6" ht="12">
      <c r="A534" s="240"/>
      <c r="B534" s="241"/>
      <c r="E534" s="242"/>
      <c r="F534" s="242"/>
    </row>
    <row r="535" spans="5:6" ht="12">
      <c r="E535" s="242"/>
      <c r="F535" s="242"/>
    </row>
    <row r="536" spans="1:6" ht="12">
      <c r="A536" s="95"/>
      <c r="B536" s="237"/>
      <c r="C536" s="243"/>
      <c r="D536" s="243"/>
      <c r="E536" s="242"/>
      <c r="F536" s="242"/>
    </row>
    <row r="538" spans="1:2" ht="12">
      <c r="A538" s="95"/>
      <c r="B538" s="237"/>
    </row>
    <row r="539" spans="5:6" ht="12">
      <c r="E539" s="239"/>
      <c r="F539" s="239"/>
    </row>
    <row r="540" spans="1:2" ht="12">
      <c r="A540" s="238"/>
      <c r="B540" s="40"/>
    </row>
    <row r="541" spans="1:6" ht="12">
      <c r="A541" s="240"/>
      <c r="B541" s="241"/>
      <c r="E541" s="242"/>
      <c r="F541" s="242"/>
    </row>
    <row r="543" spans="1:6" ht="12">
      <c r="A543" s="95"/>
      <c r="B543" s="237"/>
      <c r="C543" s="243"/>
      <c r="D543" s="243"/>
      <c r="E543" s="242"/>
      <c r="F543" s="242"/>
    </row>
    <row r="545" spans="1:2" ht="12">
      <c r="A545" s="95"/>
      <c r="B545" s="237"/>
    </row>
    <row r="546" spans="5:6" ht="12">
      <c r="E546" s="239"/>
      <c r="F546" s="239"/>
    </row>
    <row r="547" spans="1:2" ht="12">
      <c r="A547" s="238"/>
      <c r="B547" s="40"/>
    </row>
    <row r="548" spans="1:6" ht="12">
      <c r="A548" s="240"/>
      <c r="B548" s="241"/>
      <c r="E548" s="242"/>
      <c r="F548" s="242"/>
    </row>
    <row r="550" spans="1:6" ht="12">
      <c r="A550" s="95"/>
      <c r="B550" s="237"/>
      <c r="C550" s="243"/>
      <c r="D550" s="243"/>
      <c r="E550" s="242"/>
      <c r="F550" s="242"/>
    </row>
    <row r="552" spans="1:2" ht="12">
      <c r="A552" s="95"/>
      <c r="B552" s="237"/>
    </row>
    <row r="553" spans="5:6" ht="12">
      <c r="E553" s="239"/>
      <c r="F553" s="239"/>
    </row>
    <row r="554" spans="1:2" ht="12">
      <c r="A554" s="238"/>
      <c r="B554" s="40"/>
    </row>
    <row r="555" spans="1:6" ht="12">
      <c r="A555" s="240"/>
      <c r="B555" s="241"/>
      <c r="E555" s="242"/>
      <c r="F555" s="242"/>
    </row>
    <row r="557" spans="1:6" ht="12">
      <c r="A557" s="95"/>
      <c r="B557" s="237"/>
      <c r="C557" s="243"/>
      <c r="D557" s="243"/>
      <c r="E557" s="242"/>
      <c r="F557" s="242"/>
    </row>
    <row r="559" spans="1:2" ht="12">
      <c r="A559" s="95"/>
      <c r="B559" s="237"/>
    </row>
    <row r="560" spans="5:6" ht="12">
      <c r="E560" s="239"/>
      <c r="F560" s="239"/>
    </row>
    <row r="561" spans="1:2" ht="12">
      <c r="A561" s="238"/>
      <c r="B561" s="40"/>
    </row>
    <row r="562" spans="1:6" ht="12">
      <c r="A562" s="240"/>
      <c r="B562" s="241"/>
      <c r="E562" s="242"/>
      <c r="F562" s="242"/>
    </row>
    <row r="564" spans="1:6" ht="12">
      <c r="A564" s="95"/>
      <c r="B564" s="237"/>
      <c r="C564" s="243"/>
      <c r="D564" s="243"/>
      <c r="E564" s="242"/>
      <c r="F564" s="242"/>
    </row>
    <row r="566" spans="1:2" ht="12">
      <c r="A566" s="95"/>
      <c r="B566" s="237"/>
    </row>
    <row r="567" spans="5:6" ht="12">
      <c r="E567" s="239"/>
      <c r="F567" s="239"/>
    </row>
    <row r="568" spans="1:2" ht="12">
      <c r="A568" s="238"/>
      <c r="B568" s="40"/>
    </row>
    <row r="569" spans="1:6" ht="12">
      <c r="A569" s="240"/>
      <c r="B569" s="241"/>
      <c r="E569" s="242"/>
      <c r="F569" s="242"/>
    </row>
    <row r="571" spans="1:6" ht="12">
      <c r="A571" s="95"/>
      <c r="B571" s="237"/>
      <c r="C571" s="243"/>
      <c r="D571" s="243"/>
      <c r="E571" s="242"/>
      <c r="F571" s="242"/>
    </row>
    <row r="572" spans="5:6" ht="12">
      <c r="E572" s="242"/>
      <c r="F572" s="242"/>
    </row>
    <row r="573" spans="1:6" ht="12">
      <c r="A573" s="95"/>
      <c r="B573" s="237"/>
      <c r="E573" s="242"/>
      <c r="F573" s="242"/>
    </row>
    <row r="574" spans="1:6" ht="12">
      <c r="A574" s="95"/>
      <c r="B574" s="237"/>
      <c r="E574" s="239"/>
      <c r="F574" s="239"/>
    </row>
    <row r="575" spans="1:2" ht="12">
      <c r="A575" s="47"/>
      <c r="B575" s="246"/>
    </row>
    <row r="576" spans="1:6" ht="12">
      <c r="A576" s="240"/>
      <c r="B576" s="241"/>
      <c r="E576" s="242"/>
      <c r="F576" s="242"/>
    </row>
    <row r="578" spans="1:6" ht="12">
      <c r="A578" s="95"/>
      <c r="B578" s="247"/>
      <c r="C578" s="243"/>
      <c r="D578" s="243"/>
      <c r="E578" s="242"/>
      <c r="F578" s="242"/>
    </row>
    <row r="580" spans="1:2" ht="12">
      <c r="A580" s="95"/>
      <c r="B580" s="247"/>
    </row>
    <row r="581" spans="5:6" ht="12">
      <c r="E581" s="239"/>
      <c r="F581" s="239"/>
    </row>
    <row r="582" spans="1:2" ht="12">
      <c r="A582" s="238"/>
      <c r="B582" s="40"/>
    </row>
    <row r="583" spans="1:6" ht="12">
      <c r="A583" s="240"/>
      <c r="B583" s="241"/>
      <c r="E583" s="242"/>
      <c r="F583" s="242"/>
    </row>
    <row r="585" spans="1:6" ht="12">
      <c r="A585" s="95"/>
      <c r="B585" s="237"/>
      <c r="C585" s="243"/>
      <c r="D585" s="243"/>
      <c r="E585" s="242"/>
      <c r="F585" s="242"/>
    </row>
    <row r="587" spans="1:2" ht="12">
      <c r="A587" s="95"/>
      <c r="B587" s="237"/>
    </row>
    <row r="588" spans="5:6" ht="12">
      <c r="E588" s="239"/>
      <c r="F588" s="239"/>
    </row>
    <row r="589" spans="1:2" ht="12">
      <c r="A589" s="238"/>
      <c r="B589" s="40"/>
    </row>
    <row r="590" spans="1:6" ht="12">
      <c r="A590" s="240"/>
      <c r="B590" s="241"/>
      <c r="E590" s="242"/>
      <c r="F590" s="242"/>
    </row>
    <row r="592" spans="1:6" ht="12">
      <c r="A592" s="95"/>
      <c r="B592" s="237"/>
      <c r="C592" s="243"/>
      <c r="D592" s="243"/>
      <c r="E592" s="242"/>
      <c r="F592" s="242"/>
    </row>
    <row r="594" spans="1:2" ht="12">
      <c r="A594" s="95"/>
      <c r="B594" s="237"/>
    </row>
    <row r="595" spans="5:6" ht="12">
      <c r="E595" s="239"/>
      <c r="F595" s="239"/>
    </row>
    <row r="596" spans="1:2" ht="12">
      <c r="A596" s="238"/>
      <c r="B596" s="40"/>
    </row>
    <row r="597" spans="1:6" ht="12">
      <c r="A597" s="240"/>
      <c r="B597" s="241"/>
      <c r="E597" s="242"/>
      <c r="F597" s="242"/>
    </row>
    <row r="599" spans="1:6" ht="12">
      <c r="A599" s="95"/>
      <c r="B599" s="237"/>
      <c r="C599" s="243"/>
      <c r="D599" s="243"/>
      <c r="E599" s="242"/>
      <c r="F599" s="242"/>
    </row>
    <row r="601" spans="1:2" ht="12">
      <c r="A601" s="95"/>
      <c r="B601" s="237"/>
    </row>
    <row r="602" spans="5:6" ht="12">
      <c r="E602" s="239"/>
      <c r="F602" s="239"/>
    </row>
    <row r="603" spans="1:2" ht="12">
      <c r="A603" s="238"/>
      <c r="B603" s="40"/>
    </row>
    <row r="604" spans="1:6" ht="12">
      <c r="A604" s="240"/>
      <c r="B604" s="241"/>
      <c r="E604" s="242"/>
      <c r="F604" s="242"/>
    </row>
    <row r="606" spans="1:6" ht="12">
      <c r="A606" s="95"/>
      <c r="B606" s="237"/>
      <c r="C606" s="243"/>
      <c r="D606" s="243"/>
      <c r="E606" s="242"/>
      <c r="F606" s="242"/>
    </row>
    <row r="608" spans="1:6" ht="12">
      <c r="A608" s="95"/>
      <c r="B608" s="237"/>
      <c r="E608" s="242"/>
      <c r="F608" s="242"/>
    </row>
    <row r="610" spans="1:6" ht="12">
      <c r="A610" s="95"/>
      <c r="B610" s="237"/>
      <c r="C610" s="244"/>
      <c r="D610" s="244"/>
      <c r="E610" s="242"/>
      <c r="F610" s="242"/>
    </row>
    <row r="612" spans="1:4" ht="12">
      <c r="A612" s="95"/>
      <c r="B612" s="237"/>
      <c r="C612" s="244"/>
      <c r="D612" s="244"/>
    </row>
    <row r="615" spans="1:2" ht="12">
      <c r="A615" s="238"/>
      <c r="B615" s="237"/>
    </row>
    <row r="617" spans="1:6" ht="12">
      <c r="A617" s="238"/>
      <c r="B617" s="237"/>
      <c r="E617" s="248"/>
      <c r="F617" s="248"/>
    </row>
    <row r="618" spans="5:6" ht="12">
      <c r="E618" s="239"/>
      <c r="F618" s="239"/>
    </row>
    <row r="619" spans="1:2" ht="12">
      <c r="A619" s="238"/>
      <c r="B619" s="40"/>
    </row>
    <row r="620" spans="1:6" ht="12">
      <c r="A620" s="240"/>
      <c r="B620" s="241"/>
      <c r="E620" s="242"/>
      <c r="F620" s="242"/>
    </row>
    <row r="622" spans="1:6" ht="12">
      <c r="A622" s="95"/>
      <c r="B622" s="237"/>
      <c r="C622" s="243"/>
      <c r="D622" s="243"/>
      <c r="E622" s="248"/>
      <c r="F622" s="248"/>
    </row>
    <row r="623" spans="5:6" ht="12">
      <c r="E623" s="239"/>
      <c r="F623" s="239"/>
    </row>
    <row r="624" spans="1:2" ht="12">
      <c r="A624" s="238"/>
      <c r="B624" s="40"/>
    </row>
    <row r="625" spans="1:6" ht="12">
      <c r="A625" s="240"/>
      <c r="B625" s="241"/>
      <c r="E625" s="242"/>
      <c r="F625" s="242"/>
    </row>
    <row r="627" spans="1:6" ht="12">
      <c r="A627" s="95"/>
      <c r="B627" s="237"/>
      <c r="C627" s="243"/>
      <c r="D627" s="243"/>
      <c r="E627" s="242"/>
      <c r="F627" s="242"/>
    </row>
    <row r="629" spans="1:6" ht="12">
      <c r="A629" s="95"/>
      <c r="B629" s="237"/>
      <c r="C629" s="244"/>
      <c r="D629" s="244"/>
      <c r="E629" s="242"/>
      <c r="F629" s="242"/>
    </row>
    <row r="631" spans="1:4" ht="12">
      <c r="A631" s="95"/>
      <c r="B631" s="237"/>
      <c r="C631" s="244"/>
      <c r="D631" s="244"/>
    </row>
    <row r="634" spans="1:2" ht="12">
      <c r="A634" s="238"/>
      <c r="B634" s="237"/>
    </row>
    <row r="636" spans="1:6" ht="12">
      <c r="A636" s="47"/>
      <c r="B636" s="247"/>
      <c r="E636" s="248"/>
      <c r="F636" s="248"/>
    </row>
    <row r="637" spans="5:6" ht="12">
      <c r="E637" s="239"/>
      <c r="F637" s="239"/>
    </row>
    <row r="638" spans="1:6" ht="12">
      <c r="A638" s="47"/>
      <c r="B638" s="246"/>
      <c r="E638" s="239"/>
      <c r="F638" s="239"/>
    </row>
    <row r="639" spans="1:6" ht="12">
      <c r="A639" s="245"/>
      <c r="B639" s="241"/>
      <c r="E639" s="242"/>
      <c r="F639" s="242"/>
    </row>
    <row r="640" spans="1:6" ht="12">
      <c r="A640" s="240"/>
      <c r="B640" s="241"/>
      <c r="E640" s="239"/>
      <c r="F640" s="239"/>
    </row>
    <row r="641" spans="1:4" ht="12">
      <c r="A641" s="95"/>
      <c r="B641" s="237"/>
      <c r="C641" s="249"/>
      <c r="D641" s="249"/>
    </row>
    <row r="642" spans="1:6" ht="12">
      <c r="A642" s="240"/>
      <c r="B642" s="241"/>
      <c r="E642" s="239"/>
      <c r="F642" s="239"/>
    </row>
    <row r="643" spans="1:6" ht="12">
      <c r="A643" s="47"/>
      <c r="B643" s="246"/>
      <c r="E643" s="239"/>
      <c r="F643" s="239"/>
    </row>
    <row r="644" spans="1:6" ht="12">
      <c r="A644" s="245"/>
      <c r="B644" s="250"/>
      <c r="E644" s="242"/>
      <c r="F644" s="242"/>
    </row>
    <row r="645" spans="1:2" ht="12">
      <c r="A645" s="245"/>
      <c r="B645" s="250"/>
    </row>
    <row r="646" spans="1:4" ht="12">
      <c r="A646" s="95"/>
      <c r="B646" s="237"/>
      <c r="C646" s="249"/>
      <c r="D646" s="249"/>
    </row>
    <row r="648" ht="12">
      <c r="A648" s="245"/>
    </row>
    <row r="649" ht="12">
      <c r="A649" s="47"/>
    </row>
    <row r="650" spans="1:6" ht="12">
      <c r="A650" s="42"/>
      <c r="B650" s="43"/>
      <c r="E650" s="72"/>
      <c r="F650" s="72"/>
    </row>
    <row r="651" ht="12">
      <c r="B651" s="39"/>
    </row>
    <row r="652" spans="1:2" ht="12">
      <c r="A652" s="95"/>
      <c r="B652" s="247"/>
    </row>
    <row r="653" ht="12">
      <c r="A653" s="245"/>
    </row>
    <row r="654" ht="12">
      <c r="A654" s="47"/>
    </row>
    <row r="655" spans="1:6" ht="12">
      <c r="A655" s="44"/>
      <c r="B655" s="39"/>
      <c r="E655" s="72"/>
      <c r="F655" s="72"/>
    </row>
    <row r="656" spans="1:2" ht="12">
      <c r="A656" s="44"/>
      <c r="B656" s="39"/>
    </row>
    <row r="657" spans="1:2" ht="12">
      <c r="A657" s="95"/>
      <c r="B657" s="247"/>
    </row>
    <row r="658" ht="12">
      <c r="A658" s="245"/>
    </row>
    <row r="659" ht="12">
      <c r="A659" s="47"/>
    </row>
    <row r="660" spans="1:6" ht="12">
      <c r="A660" s="44"/>
      <c r="B660" s="39"/>
      <c r="E660" s="72"/>
      <c r="F660" s="72"/>
    </row>
    <row r="661" spans="1:2" ht="12">
      <c r="A661" s="44"/>
      <c r="B661" s="39"/>
    </row>
    <row r="662" spans="1:2" ht="12">
      <c r="A662" s="95"/>
      <c r="B662" s="247"/>
    </row>
    <row r="663" ht="12">
      <c r="A663" s="245"/>
    </row>
    <row r="664" ht="12">
      <c r="A664" s="47"/>
    </row>
    <row r="665" spans="1:6" ht="12">
      <c r="A665" s="44"/>
      <c r="B665" s="39"/>
      <c r="E665" s="72"/>
      <c r="F665" s="72"/>
    </row>
    <row r="666" ht="12">
      <c r="A666" s="47"/>
    </row>
    <row r="667" spans="1:2" ht="12">
      <c r="A667" s="95"/>
      <c r="B667" s="247"/>
    </row>
    <row r="668" ht="12">
      <c r="A668" s="47"/>
    </row>
    <row r="669" ht="12">
      <c r="A669" s="47"/>
    </row>
    <row r="670" spans="1:2" ht="12">
      <c r="A670" s="44"/>
      <c r="B670" s="39"/>
    </row>
    <row r="671" ht="12">
      <c r="A671" s="47"/>
    </row>
    <row r="672" ht="12">
      <c r="A672" s="47"/>
    </row>
    <row r="673" spans="1:2" ht="12">
      <c r="A673" s="44"/>
      <c r="B673" s="39"/>
    </row>
    <row r="674" ht="12">
      <c r="A674" s="47"/>
    </row>
    <row r="675" ht="12">
      <c r="A675" s="47"/>
    </row>
    <row r="676" spans="1:2" ht="12">
      <c r="A676" s="44"/>
      <c r="B676" s="39"/>
    </row>
    <row r="677" spans="1:2" ht="12">
      <c r="A677" s="44"/>
      <c r="B677" s="39"/>
    </row>
    <row r="678" spans="1:2" ht="12">
      <c r="A678" s="44"/>
      <c r="B678" s="39"/>
    </row>
    <row r="679" ht="12">
      <c r="A679" s="47"/>
    </row>
    <row r="680" ht="12">
      <c r="A680" s="47"/>
    </row>
    <row r="681" spans="1:2" ht="12">
      <c r="A681" s="44"/>
      <c r="B681" s="41"/>
    </row>
    <row r="682" ht="12">
      <c r="A682" s="47"/>
    </row>
    <row r="683" ht="12">
      <c r="A683" s="47"/>
    </row>
    <row r="684" spans="1:2" ht="12">
      <c r="A684" s="44"/>
      <c r="B684" s="39"/>
    </row>
    <row r="685" ht="12">
      <c r="A685" s="47"/>
    </row>
    <row r="686" ht="12">
      <c r="A686" s="47"/>
    </row>
    <row r="687" spans="1:2" ht="12">
      <c r="A687" s="44"/>
      <c r="B687" s="39"/>
    </row>
    <row r="688" ht="12">
      <c r="A688" s="47"/>
    </row>
    <row r="689" ht="12">
      <c r="A689" s="47"/>
    </row>
    <row r="690" spans="1:2" ht="12">
      <c r="A690" s="44"/>
      <c r="B690" s="39"/>
    </row>
    <row r="691" ht="12">
      <c r="A691" s="47"/>
    </row>
    <row r="692" ht="12">
      <c r="A692" s="47"/>
    </row>
    <row r="693" spans="1:2" ht="12">
      <c r="A693" s="44"/>
      <c r="B693" s="39"/>
    </row>
    <row r="694" ht="12">
      <c r="A694" s="47"/>
    </row>
    <row r="695" ht="12">
      <c r="A695" s="47"/>
    </row>
    <row r="696" spans="1:2" ht="12">
      <c r="A696" s="44"/>
      <c r="B696" s="39"/>
    </row>
    <row r="697" ht="12">
      <c r="A697" s="47"/>
    </row>
    <row r="698" ht="12">
      <c r="A698" s="47"/>
    </row>
    <row r="699" spans="1:2" ht="12">
      <c r="A699" s="44"/>
      <c r="B699" s="39"/>
    </row>
    <row r="700" ht="12">
      <c r="A700" s="47"/>
    </row>
    <row r="701" ht="12">
      <c r="A701" s="47"/>
    </row>
    <row r="702" spans="1:2" ht="12">
      <c r="A702" s="44"/>
      <c r="B702" s="39"/>
    </row>
    <row r="703" ht="12">
      <c r="A703" s="47"/>
    </row>
    <row r="704" ht="12">
      <c r="A704" s="47"/>
    </row>
    <row r="705" spans="1:2" ht="12">
      <c r="A705" s="44"/>
      <c r="B705" s="39"/>
    </row>
    <row r="706" ht="12">
      <c r="A706" s="47"/>
    </row>
    <row r="707" ht="12">
      <c r="A707" s="47"/>
    </row>
    <row r="708" spans="1:2" ht="12">
      <c r="A708" s="44"/>
      <c r="B708" s="39"/>
    </row>
    <row r="709" ht="12">
      <c r="B709" s="39"/>
    </row>
    <row r="710" ht="12">
      <c r="A710" s="47"/>
    </row>
    <row r="711" spans="1:2" ht="12">
      <c r="A711" s="44"/>
      <c r="B711" s="39"/>
    </row>
    <row r="712" spans="1:2" ht="12">
      <c r="A712" s="44"/>
      <c r="B712" s="39"/>
    </row>
    <row r="713" ht="12">
      <c r="A713" s="47"/>
    </row>
    <row r="714" spans="1:6" ht="12">
      <c r="A714" s="44"/>
      <c r="B714" s="39"/>
      <c r="E714" s="72"/>
      <c r="F714" s="72"/>
    </row>
    <row r="715" spans="1:2" ht="12">
      <c r="A715" s="44"/>
      <c r="B715" s="39"/>
    </row>
    <row r="716" spans="1:2" ht="12">
      <c r="A716" s="95"/>
      <c r="B716" s="247"/>
    </row>
    <row r="717" spans="1:2" ht="12">
      <c r="A717" s="44"/>
      <c r="B717" s="39"/>
    </row>
    <row r="718" ht="12">
      <c r="A718" s="47"/>
    </row>
    <row r="719" spans="1:2" ht="12">
      <c r="A719" s="47"/>
      <c r="B719" s="247"/>
    </row>
    <row r="720" spans="1:2" ht="12">
      <c r="A720" s="47"/>
      <c r="B720" s="247"/>
    </row>
    <row r="721" ht="12">
      <c r="A721" s="47"/>
    </row>
    <row r="722" spans="1:2" ht="12">
      <c r="A722" s="44"/>
      <c r="B722" s="39"/>
    </row>
    <row r="723" spans="1:2" ht="12">
      <c r="A723" s="47"/>
      <c r="B723" s="247"/>
    </row>
    <row r="724" ht="12">
      <c r="A724" s="47"/>
    </row>
    <row r="725" spans="1:2" ht="12">
      <c r="A725" s="44"/>
      <c r="B725" s="39"/>
    </row>
    <row r="726" spans="1:2" ht="12">
      <c r="A726" s="47"/>
      <c r="B726" s="247"/>
    </row>
    <row r="727" ht="12">
      <c r="A727" s="47"/>
    </row>
    <row r="728" spans="1:2" ht="12">
      <c r="A728" s="44"/>
      <c r="B728" s="39"/>
    </row>
    <row r="729" spans="1:2" ht="12">
      <c r="A729" s="47"/>
      <c r="B729" s="247"/>
    </row>
    <row r="730" ht="12">
      <c r="A730" s="47"/>
    </row>
    <row r="731" spans="1:2" ht="12">
      <c r="A731" s="44"/>
      <c r="B731" s="39"/>
    </row>
    <row r="732" ht="12">
      <c r="A732" s="47"/>
    </row>
    <row r="733" ht="12">
      <c r="A733" s="47"/>
    </row>
    <row r="734" spans="1:2" ht="12">
      <c r="A734" s="44"/>
      <c r="B734" s="39"/>
    </row>
    <row r="735" ht="12">
      <c r="A735" s="47"/>
    </row>
    <row r="736" ht="12">
      <c r="A736" s="47"/>
    </row>
    <row r="737" spans="1:2" ht="12">
      <c r="A737" s="44"/>
      <c r="B737" s="39"/>
    </row>
    <row r="738" ht="12">
      <c r="A738" s="47"/>
    </row>
    <row r="739" spans="1:2" ht="12">
      <c r="A739" s="47"/>
      <c r="B739" s="44"/>
    </row>
    <row r="740" spans="1:2" ht="12">
      <c r="A740" s="44"/>
      <c r="B740" s="39"/>
    </row>
    <row r="741" spans="1:2" ht="12">
      <c r="A741" s="44"/>
      <c r="B741" s="39"/>
    </row>
    <row r="742" spans="1:2" ht="12">
      <c r="A742" s="44"/>
      <c r="B742" s="39"/>
    </row>
    <row r="743" ht="12">
      <c r="A743" s="47"/>
    </row>
    <row r="744" ht="12">
      <c r="A744" s="47"/>
    </row>
    <row r="745" spans="1:2" ht="12">
      <c r="A745" s="44"/>
      <c r="B745" s="39"/>
    </row>
    <row r="746" ht="12">
      <c r="A746" s="47"/>
    </row>
    <row r="747" ht="12">
      <c r="A747" s="47"/>
    </row>
    <row r="748" spans="1:2" ht="12">
      <c r="A748" s="44"/>
      <c r="B748" s="39"/>
    </row>
    <row r="749" spans="1:2" ht="12">
      <c r="A749" s="44"/>
      <c r="B749" s="39"/>
    </row>
    <row r="750" spans="1:2" ht="12">
      <c r="A750" s="44"/>
      <c r="B750" s="39"/>
    </row>
    <row r="751" spans="1:2" ht="12">
      <c r="A751" s="44"/>
      <c r="B751" s="39"/>
    </row>
    <row r="752" spans="1:2" ht="12">
      <c r="A752" s="44"/>
      <c r="B752" s="39"/>
    </row>
    <row r="753" spans="1:2" ht="12">
      <c r="A753" s="44"/>
      <c r="B753" s="39"/>
    </row>
    <row r="754" ht="12">
      <c r="A754" s="47"/>
    </row>
    <row r="755" spans="1:2" ht="12">
      <c r="A755" s="47"/>
      <c r="B755" s="39"/>
    </row>
    <row r="756" spans="1:2" ht="12">
      <c r="A756" s="251"/>
      <c r="B756" s="39"/>
    </row>
    <row r="757" spans="1:2" ht="12">
      <c r="A757" s="44"/>
      <c r="B757" s="39"/>
    </row>
    <row r="758" spans="1:2" ht="12">
      <c r="A758" s="44"/>
      <c r="B758" s="39"/>
    </row>
    <row r="759" spans="1:2" ht="12">
      <c r="A759" s="44"/>
      <c r="B759" s="39"/>
    </row>
    <row r="760" spans="1:2" ht="12">
      <c r="A760" s="44"/>
      <c r="B760" s="39"/>
    </row>
    <row r="761" spans="1:2" ht="12">
      <c r="A761" s="44"/>
      <c r="B761" s="39"/>
    </row>
    <row r="762" ht="12">
      <c r="A762" s="47"/>
    </row>
    <row r="763" ht="12">
      <c r="A763" s="47"/>
    </row>
    <row r="764" spans="1:2" ht="12">
      <c r="A764" s="44"/>
      <c r="B764" s="39"/>
    </row>
    <row r="765" ht="12">
      <c r="B765" s="39"/>
    </row>
    <row r="766" spans="1:2" ht="12">
      <c r="A766" s="47"/>
      <c r="B766" s="39"/>
    </row>
    <row r="767" spans="1:2" ht="12">
      <c r="A767" s="44"/>
      <c r="B767" s="39"/>
    </row>
    <row r="768" spans="1:2" ht="12">
      <c r="A768" s="44"/>
      <c r="B768" s="39"/>
    </row>
    <row r="769" spans="1:2" ht="12">
      <c r="A769" s="47"/>
      <c r="B769" s="39"/>
    </row>
    <row r="770" spans="1:6" ht="12">
      <c r="A770" s="44"/>
      <c r="B770" s="39"/>
      <c r="E770" s="72"/>
      <c r="F770" s="72"/>
    </row>
    <row r="771" ht="12">
      <c r="B771" s="39"/>
    </row>
    <row r="772" spans="1:2" ht="12">
      <c r="A772" s="238"/>
      <c r="B772" s="247"/>
    </row>
    <row r="773" ht="12">
      <c r="B773" s="39"/>
    </row>
    <row r="774" spans="1:2" ht="12">
      <c r="A774" s="47"/>
      <c r="B774" s="247"/>
    </row>
    <row r="775" ht="12">
      <c r="A775" s="47"/>
    </row>
    <row r="776" ht="12">
      <c r="A776" s="47"/>
    </row>
    <row r="777" spans="1:2" ht="12">
      <c r="A777" s="44"/>
      <c r="B777" s="39"/>
    </row>
    <row r="778" spans="1:2" ht="12">
      <c r="A778" s="44"/>
      <c r="B778" s="39"/>
    </row>
    <row r="779" ht="12">
      <c r="A779" s="47"/>
    </row>
    <row r="780" ht="12">
      <c r="A780" s="47"/>
    </row>
    <row r="781" spans="1:2" ht="12">
      <c r="A781" s="44"/>
      <c r="B781" s="39"/>
    </row>
    <row r="782" spans="1:2" ht="12">
      <c r="A782" s="44"/>
      <c r="B782" s="39"/>
    </row>
    <row r="783" spans="1:2" ht="12">
      <c r="A783" s="44"/>
      <c r="B783" s="39"/>
    </row>
    <row r="784" spans="1:2" ht="12">
      <c r="A784" s="44"/>
      <c r="B784" s="39"/>
    </row>
    <row r="785" spans="1:2" ht="12">
      <c r="A785" s="44"/>
      <c r="B785" s="39"/>
    </row>
    <row r="786" ht="12">
      <c r="A786" s="47"/>
    </row>
    <row r="787" ht="12">
      <c r="A787" s="47"/>
    </row>
    <row r="788" spans="1:2" ht="12">
      <c r="A788" s="44"/>
      <c r="B788" s="39"/>
    </row>
    <row r="789" spans="1:2" ht="12">
      <c r="A789" s="44"/>
      <c r="B789" s="39"/>
    </row>
    <row r="790" spans="1:2" ht="12">
      <c r="A790" s="44"/>
      <c r="B790" s="39"/>
    </row>
    <row r="791" spans="1:6" ht="12">
      <c r="A791" s="44"/>
      <c r="B791" s="39"/>
      <c r="E791" s="72"/>
      <c r="F791" s="72"/>
    </row>
    <row r="792" spans="1:2" ht="12">
      <c r="A792" s="44"/>
      <c r="B792" s="39"/>
    </row>
    <row r="793" spans="1:2" ht="12">
      <c r="A793" s="95"/>
      <c r="B793" s="247"/>
    </row>
    <row r="794" spans="1:2" ht="12">
      <c r="A794" s="44"/>
      <c r="B794" s="39"/>
    </row>
    <row r="795" spans="1:2" ht="12">
      <c r="A795" s="47"/>
      <c r="B795" s="247"/>
    </row>
    <row r="796" ht="12">
      <c r="A796" s="47"/>
    </row>
    <row r="797" ht="12">
      <c r="A797" s="47"/>
    </row>
    <row r="798" spans="1:2" ht="12">
      <c r="A798" s="44"/>
      <c r="B798" s="39"/>
    </row>
    <row r="799" spans="1:2" ht="12">
      <c r="A799" s="44"/>
      <c r="B799" s="39"/>
    </row>
    <row r="800" ht="12">
      <c r="A800" s="47"/>
    </row>
    <row r="801" spans="1:2" ht="12">
      <c r="A801" s="44"/>
      <c r="B801" s="39"/>
    </row>
    <row r="802" ht="12">
      <c r="A802" s="47"/>
    </row>
    <row r="803" ht="12">
      <c r="A803" s="47"/>
    </row>
    <row r="804" spans="1:2" ht="12">
      <c r="A804" s="44"/>
      <c r="B804" s="39"/>
    </row>
    <row r="805" spans="1:2" ht="12">
      <c r="A805" s="44"/>
      <c r="B805" s="39"/>
    </row>
    <row r="806" ht="12">
      <c r="A806" s="47"/>
    </row>
    <row r="807" ht="12">
      <c r="A807" s="47"/>
    </row>
    <row r="808" spans="1:2" ht="12">
      <c r="A808" s="44"/>
      <c r="B808" s="39"/>
    </row>
    <row r="809" spans="1:6" ht="12">
      <c r="A809" s="245"/>
      <c r="E809" s="72"/>
      <c r="F809" s="72"/>
    </row>
    <row r="811" spans="1:6" ht="12">
      <c r="A811" s="95"/>
      <c r="B811" s="247"/>
      <c r="C811" s="244"/>
      <c r="D811" s="244"/>
      <c r="E811" s="242"/>
      <c r="F811" s="242"/>
    </row>
    <row r="813" spans="1:4" ht="12">
      <c r="A813" s="95"/>
      <c r="B813" s="237"/>
      <c r="C813" s="244"/>
      <c r="D813" s="244"/>
    </row>
    <row r="816" spans="1:2" ht="12">
      <c r="A816" s="238"/>
      <c r="B816" s="237"/>
    </row>
    <row r="818" spans="1:2" ht="12">
      <c r="A818" s="238"/>
      <c r="B818" s="237"/>
    </row>
    <row r="819" spans="5:6" ht="12">
      <c r="E819" s="239"/>
      <c r="F819" s="239"/>
    </row>
    <row r="820" spans="1:2" ht="12">
      <c r="A820" s="238"/>
      <c r="B820" s="40"/>
    </row>
    <row r="821" spans="1:6" ht="12">
      <c r="A821" s="240"/>
      <c r="B821" s="241"/>
      <c r="E821" s="242"/>
      <c r="F821" s="242"/>
    </row>
    <row r="823" spans="1:6" ht="12">
      <c r="A823" s="95"/>
      <c r="B823" s="237"/>
      <c r="C823" s="243"/>
      <c r="D823" s="243"/>
      <c r="E823" s="242"/>
      <c r="F823" s="242"/>
    </row>
    <row r="825" spans="1:2" ht="12">
      <c r="A825" s="95"/>
      <c r="B825" s="237"/>
    </row>
    <row r="826" spans="5:6" ht="12">
      <c r="E826" s="239"/>
      <c r="F826" s="239"/>
    </row>
    <row r="827" spans="1:2" ht="12">
      <c r="A827" s="238"/>
      <c r="B827" s="40"/>
    </row>
    <row r="828" spans="1:6" ht="12">
      <c r="A828" s="240"/>
      <c r="B828" s="241"/>
      <c r="E828" s="242"/>
      <c r="F828" s="242"/>
    </row>
    <row r="830" spans="1:6" ht="12">
      <c r="A830" s="95"/>
      <c r="B830" s="237"/>
      <c r="C830" s="243"/>
      <c r="D830" s="243"/>
      <c r="E830" s="242"/>
      <c r="F830" s="242"/>
    </row>
    <row r="832" spans="1:2" ht="12">
      <c r="A832" s="95"/>
      <c r="B832" s="237"/>
    </row>
    <row r="833" spans="5:6" ht="12">
      <c r="E833" s="239"/>
      <c r="F833" s="239"/>
    </row>
    <row r="834" spans="1:2" ht="12">
      <c r="A834" s="238"/>
      <c r="B834" s="40"/>
    </row>
    <row r="835" spans="1:6" ht="12">
      <c r="A835" s="240"/>
      <c r="B835" s="241"/>
      <c r="E835" s="242"/>
      <c r="F835" s="242"/>
    </row>
    <row r="837" spans="1:6" ht="12">
      <c r="A837" s="95"/>
      <c r="B837" s="237"/>
      <c r="C837" s="243"/>
      <c r="D837" s="243"/>
      <c r="E837" s="242"/>
      <c r="F837" s="242"/>
    </row>
    <row r="839" spans="1:2" ht="12">
      <c r="A839" s="95"/>
      <c r="B839" s="237"/>
    </row>
    <row r="840" spans="5:6" ht="12">
      <c r="E840" s="239"/>
      <c r="F840" s="239"/>
    </row>
    <row r="841" spans="1:6" ht="12">
      <c r="A841" s="238"/>
      <c r="B841" s="40"/>
      <c r="E841" s="239"/>
      <c r="F841" s="239"/>
    </row>
    <row r="842" spans="1:6" ht="12">
      <c r="A842" s="240"/>
      <c r="B842" s="241"/>
      <c r="E842" s="239"/>
      <c r="F842" s="239"/>
    </row>
    <row r="843" spans="1:6" ht="12">
      <c r="A843" s="240"/>
      <c r="B843" s="241"/>
      <c r="E843" s="239"/>
      <c r="F843" s="239"/>
    </row>
    <row r="844" spans="1:6" ht="12">
      <c r="A844" s="240"/>
      <c r="B844" s="241"/>
      <c r="E844" s="239"/>
      <c r="F844" s="239"/>
    </row>
    <row r="845" spans="1:2" ht="12">
      <c r="A845" s="240"/>
      <c r="B845" s="241"/>
    </row>
    <row r="846" spans="1:6" ht="12">
      <c r="A846" s="240"/>
      <c r="B846" s="241"/>
      <c r="E846" s="242"/>
      <c r="F846" s="242"/>
    </row>
    <row r="848" spans="1:6" ht="12">
      <c r="A848" s="95"/>
      <c r="B848" s="237"/>
      <c r="C848" s="243"/>
      <c r="D848" s="243"/>
      <c r="E848" s="242"/>
      <c r="F848" s="242"/>
    </row>
    <row r="850" spans="1:2" ht="12">
      <c r="A850" s="95"/>
      <c r="B850" s="237"/>
    </row>
    <row r="851" spans="5:6" ht="12">
      <c r="E851" s="239"/>
      <c r="F851" s="239"/>
    </row>
    <row r="852" spans="1:6" ht="12">
      <c r="A852" s="238"/>
      <c r="B852" s="40"/>
      <c r="E852" s="239"/>
      <c r="F852" s="239"/>
    </row>
    <row r="853" spans="1:2" ht="12">
      <c r="A853" s="240"/>
      <c r="B853" s="241"/>
    </row>
    <row r="854" spans="1:6" ht="12">
      <c r="A854" s="240"/>
      <c r="B854" s="241"/>
      <c r="E854" s="242"/>
      <c r="F854" s="242"/>
    </row>
    <row r="856" spans="1:6" ht="12">
      <c r="A856" s="95"/>
      <c r="B856" s="237"/>
      <c r="C856" s="243"/>
      <c r="D856" s="243"/>
      <c r="E856" s="242"/>
      <c r="F856" s="242"/>
    </row>
    <row r="858" spans="1:2" ht="12">
      <c r="A858" s="95"/>
      <c r="B858" s="237"/>
    </row>
    <row r="859" spans="5:6" ht="12">
      <c r="E859" s="239"/>
      <c r="F859" s="239"/>
    </row>
    <row r="860" spans="1:6" ht="12">
      <c r="A860" s="238"/>
      <c r="B860" s="40"/>
      <c r="E860" s="239"/>
      <c r="F860" s="239"/>
    </row>
    <row r="861" spans="1:2" ht="12">
      <c r="A861" s="240"/>
      <c r="B861" s="241"/>
    </row>
    <row r="862" spans="1:6" ht="12">
      <c r="A862" s="240"/>
      <c r="B862" s="241"/>
      <c r="E862" s="242"/>
      <c r="F862" s="242"/>
    </row>
    <row r="864" spans="1:6" ht="12">
      <c r="A864" s="95"/>
      <c r="B864" s="237"/>
      <c r="C864" s="243"/>
      <c r="D864" s="243"/>
      <c r="E864" s="242"/>
      <c r="F864" s="242"/>
    </row>
    <row r="866" spans="1:2" ht="12">
      <c r="A866" s="95"/>
      <c r="B866" s="237"/>
    </row>
    <row r="867" spans="5:6" ht="12">
      <c r="E867" s="239"/>
      <c r="F867" s="239"/>
    </row>
    <row r="868" spans="1:6" ht="12">
      <c r="A868" s="238"/>
      <c r="B868" s="40"/>
      <c r="E868" s="239"/>
      <c r="F868" s="239"/>
    </row>
    <row r="869" spans="1:6" ht="12">
      <c r="A869" s="240"/>
      <c r="B869" s="241"/>
      <c r="E869" s="239"/>
      <c r="F869" s="239"/>
    </row>
    <row r="870" spans="1:6" ht="12">
      <c r="A870" s="240"/>
      <c r="B870" s="241"/>
      <c r="E870" s="239"/>
      <c r="F870" s="239"/>
    </row>
    <row r="871" spans="1:6" ht="12">
      <c r="A871" s="240"/>
      <c r="B871" s="241"/>
      <c r="E871" s="239"/>
      <c r="F871" s="239"/>
    </row>
    <row r="872" spans="1:6" ht="12">
      <c r="A872" s="240"/>
      <c r="B872" s="241"/>
      <c r="E872" s="239"/>
      <c r="F872" s="239"/>
    </row>
    <row r="873" spans="1:6" ht="12">
      <c r="A873" s="240"/>
      <c r="B873" s="241"/>
      <c r="E873" s="239"/>
      <c r="F873" s="239"/>
    </row>
    <row r="874" spans="1:6" ht="12">
      <c r="A874" s="240"/>
      <c r="B874" s="241"/>
      <c r="E874" s="239"/>
      <c r="F874" s="239"/>
    </row>
    <row r="875" spans="1:6" ht="12">
      <c r="A875" s="240"/>
      <c r="B875" s="241"/>
      <c r="E875" s="239"/>
      <c r="F875" s="239"/>
    </row>
    <row r="876" spans="1:6" ht="12">
      <c r="A876" s="240"/>
      <c r="B876" s="241"/>
      <c r="E876" s="239"/>
      <c r="F876" s="239"/>
    </row>
    <row r="877" spans="1:2" ht="12">
      <c r="A877" s="240"/>
      <c r="B877" s="241"/>
    </row>
    <row r="878" spans="1:6" ht="12">
      <c r="A878" s="240"/>
      <c r="B878" s="241"/>
      <c r="E878" s="242"/>
      <c r="F878" s="242"/>
    </row>
    <row r="880" spans="1:6" ht="12">
      <c r="A880" s="95"/>
      <c r="B880" s="237"/>
      <c r="C880" s="243"/>
      <c r="D880" s="243"/>
      <c r="E880" s="242"/>
      <c r="F880" s="242"/>
    </row>
    <row r="882" spans="1:2" ht="12">
      <c r="A882" s="95"/>
      <c r="B882" s="237"/>
    </row>
    <row r="883" spans="5:6" ht="12">
      <c r="E883" s="239"/>
      <c r="F883" s="239"/>
    </row>
    <row r="884" spans="1:6" ht="12">
      <c r="A884" s="238"/>
      <c r="B884" s="40"/>
      <c r="E884" s="239"/>
      <c r="F884" s="239"/>
    </row>
    <row r="885" spans="1:6" ht="12">
      <c r="A885" s="240"/>
      <c r="B885" s="241"/>
      <c r="E885" s="239"/>
      <c r="F885" s="239"/>
    </row>
    <row r="886" spans="1:6" ht="12">
      <c r="A886" s="240"/>
      <c r="B886" s="241"/>
      <c r="E886" s="239"/>
      <c r="F886" s="239"/>
    </row>
    <row r="887" spans="1:6" ht="12">
      <c r="A887" s="240"/>
      <c r="B887" s="241"/>
      <c r="E887" s="239"/>
      <c r="F887" s="239"/>
    </row>
    <row r="888" spans="1:6" ht="12">
      <c r="A888" s="240"/>
      <c r="B888" s="241"/>
      <c r="E888" s="239"/>
      <c r="F888" s="239"/>
    </row>
    <row r="889" spans="1:2" ht="12">
      <c r="A889" s="240"/>
      <c r="B889" s="241"/>
    </row>
    <row r="890" spans="1:6" ht="12">
      <c r="A890" s="240"/>
      <c r="B890" s="241"/>
      <c r="E890" s="242"/>
      <c r="F890" s="242"/>
    </row>
    <row r="892" spans="1:6" ht="12">
      <c r="A892" s="95"/>
      <c r="B892" s="237"/>
      <c r="C892" s="243"/>
      <c r="D892" s="243"/>
      <c r="E892" s="242"/>
      <c r="F892" s="242"/>
    </row>
    <row r="894" spans="1:2" ht="12">
      <c r="A894" s="95"/>
      <c r="B894" s="237"/>
    </row>
    <row r="895" spans="5:6" ht="12">
      <c r="E895" s="239"/>
      <c r="F895" s="239"/>
    </row>
    <row r="896" spans="1:6" ht="12">
      <c r="A896" s="238"/>
      <c r="B896" s="40"/>
      <c r="E896" s="239"/>
      <c r="F896" s="239"/>
    </row>
    <row r="897" spans="1:6" ht="12">
      <c r="A897" s="240"/>
      <c r="B897" s="241"/>
      <c r="E897" s="239"/>
      <c r="F897" s="239"/>
    </row>
    <row r="898" spans="1:2" ht="12">
      <c r="A898" s="240"/>
      <c r="B898" s="241"/>
    </row>
    <row r="899" spans="1:2" ht="12">
      <c r="A899" s="240"/>
      <c r="B899" s="241"/>
    </row>
    <row r="900" spans="5:6" ht="12">
      <c r="E900" s="242"/>
      <c r="F900" s="242"/>
    </row>
    <row r="902" spans="1:6" ht="12">
      <c r="A902" s="95"/>
      <c r="B902" s="237"/>
      <c r="C902" s="243"/>
      <c r="D902" s="243"/>
      <c r="E902" s="242"/>
      <c r="F902" s="242"/>
    </row>
    <row r="904" spans="1:2" ht="12">
      <c r="A904" s="95"/>
      <c r="B904" s="237"/>
    </row>
    <row r="905" spans="5:6" ht="12">
      <c r="E905" s="239"/>
      <c r="F905" s="239"/>
    </row>
    <row r="906" spans="1:2" ht="12">
      <c r="A906" s="238"/>
      <c r="B906" s="40"/>
    </row>
    <row r="907" spans="1:6" ht="12">
      <c r="A907" s="240"/>
      <c r="B907" s="241"/>
      <c r="E907" s="242"/>
      <c r="F907" s="242"/>
    </row>
    <row r="909" spans="1:6" ht="12">
      <c r="A909" s="95"/>
      <c r="B909" s="237"/>
      <c r="C909" s="243"/>
      <c r="D909" s="243"/>
      <c r="E909" s="242"/>
      <c r="F909" s="242"/>
    </row>
    <row r="911" spans="1:2" ht="12">
      <c r="A911" s="95"/>
      <c r="B911" s="237"/>
    </row>
    <row r="912" spans="5:6" ht="12">
      <c r="E912" s="239"/>
      <c r="F912" s="239"/>
    </row>
    <row r="913" spans="1:6" ht="12">
      <c r="A913" s="238"/>
      <c r="B913" s="40"/>
      <c r="E913" s="239"/>
      <c r="F913" s="239"/>
    </row>
    <row r="914" spans="1:2" ht="12">
      <c r="A914" s="240"/>
      <c r="B914" s="241"/>
    </row>
    <row r="915" spans="1:6" ht="12">
      <c r="A915" s="240"/>
      <c r="B915" s="241"/>
      <c r="E915" s="242"/>
      <c r="F915" s="242"/>
    </row>
    <row r="917" spans="1:6" ht="12">
      <c r="A917" s="95"/>
      <c r="B917" s="237"/>
      <c r="C917" s="243"/>
      <c r="D917" s="243"/>
      <c r="E917" s="242"/>
      <c r="F917" s="242"/>
    </row>
    <row r="919" spans="1:2" ht="12">
      <c r="A919" s="95"/>
      <c r="B919" s="237"/>
    </row>
    <row r="920" spans="5:6" ht="12">
      <c r="E920" s="239"/>
      <c r="F920" s="239"/>
    </row>
    <row r="921" spans="1:6" ht="12">
      <c r="A921" s="238"/>
      <c r="B921" s="40"/>
      <c r="E921" s="239"/>
      <c r="F921" s="239"/>
    </row>
    <row r="922" spans="1:6" ht="12">
      <c r="A922" s="240"/>
      <c r="B922" s="241"/>
      <c r="E922" s="239"/>
      <c r="F922" s="239"/>
    </row>
    <row r="923" spans="1:6" ht="12">
      <c r="A923" s="240"/>
      <c r="B923" s="241"/>
      <c r="E923" s="239"/>
      <c r="F923" s="239"/>
    </row>
    <row r="924" spans="1:6" ht="12">
      <c r="A924" s="240"/>
      <c r="B924" s="241"/>
      <c r="E924" s="239"/>
      <c r="F924" s="239"/>
    </row>
    <row r="925" spans="1:6" ht="12">
      <c r="A925" s="240"/>
      <c r="B925" s="241"/>
      <c r="E925" s="239"/>
      <c r="F925" s="239"/>
    </row>
    <row r="926" spans="1:6" ht="12">
      <c r="A926" s="240"/>
      <c r="B926" s="241"/>
      <c r="E926" s="239"/>
      <c r="F926" s="239"/>
    </row>
    <row r="927" spans="1:6" ht="12">
      <c r="A927" s="240"/>
      <c r="B927" s="241"/>
      <c r="E927" s="239"/>
      <c r="F927" s="239"/>
    </row>
    <row r="928" spans="1:6" ht="12">
      <c r="A928" s="240"/>
      <c r="B928" s="241"/>
      <c r="E928" s="239"/>
      <c r="F928" s="239"/>
    </row>
    <row r="929" spans="1:6" ht="12">
      <c r="A929" s="240"/>
      <c r="B929" s="241"/>
      <c r="E929" s="239"/>
      <c r="F929" s="239"/>
    </row>
    <row r="930" spans="1:6" ht="12">
      <c r="A930" s="240"/>
      <c r="B930" s="241"/>
      <c r="E930" s="239"/>
      <c r="F930" s="239"/>
    </row>
    <row r="931" spans="1:2" ht="12">
      <c r="A931" s="240"/>
      <c r="B931" s="241"/>
    </row>
    <row r="932" spans="1:2" ht="12">
      <c r="A932" s="240"/>
      <c r="B932" s="241"/>
    </row>
    <row r="933" spans="5:6" ht="12">
      <c r="E933" s="242"/>
      <c r="F933" s="242"/>
    </row>
    <row r="935" spans="1:6" ht="12">
      <c r="A935" s="95"/>
      <c r="B935" s="237"/>
      <c r="C935" s="243"/>
      <c r="D935" s="243"/>
      <c r="E935" s="242"/>
      <c r="F935" s="242"/>
    </row>
    <row r="937" spans="1:2" ht="12">
      <c r="A937" s="95"/>
      <c r="B937" s="237"/>
    </row>
  </sheetData>
  <sheetProtection/>
  <mergeCells count="3">
    <mergeCell ref="A1:F1"/>
    <mergeCell ref="A3:B3"/>
    <mergeCell ref="A2:B2"/>
  </mergeCells>
  <printOptions horizontalCentered="1"/>
  <pageMargins left="0.1968503937007874" right="0.1968503937007874" top="0.4330708661417323" bottom="0.3937007874015748" header="0.31496062992125984" footer="0.31496062992125984"/>
  <pageSetup firstPageNumber="597" useFirstPageNumber="1" horizontalDpi="600" verticalDpi="600" orientation="portrait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Janković-Vlainić Jadranka</dc:creator>
  <cp:keywords/>
  <dc:description/>
  <cp:lastModifiedBy>mfkor</cp:lastModifiedBy>
  <cp:lastPrinted>2016-05-06T09:12:43Z</cp:lastPrinted>
  <dcterms:created xsi:type="dcterms:W3CDTF">2001-11-29T15:00:47Z</dcterms:created>
  <dcterms:modified xsi:type="dcterms:W3CDTF">2016-05-06T09:15:27Z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7HZZO-Izvršenje financijskog plana za 2015..xls</vt:lpwstr>
  </property>
</Properties>
</file>